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II" sheetId="1" r:id="rId1"/>
  </sheets>
  <definedNames>
    <definedName name="_xlnm.Print_Area" localSheetId="0">'Anexo II'!$A$1:$G$24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<sst xmlns="http://schemas.openxmlformats.org/spreadsheetml/2006/main" count="25" uniqueCount="23">
  <si>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                     Estado do Rio de Janeiro</t>
  </si>
  <si>
    <t xml:space="preserve">                     PREFEITURA MUNICIPAL DE PIRAÍ</t>
  </si>
  <si>
    <t>ANEXO II</t>
  </si>
  <si>
    <t>ESTIMATIVA DA RECEITA TOTAL COM DETALHAMENTO POR CATEGORIA ECONÔMICA E ORIGEM DOS RECURSOS  -  2024</t>
  </si>
  <si>
    <t>RECURSOS DE TODAS AS FONTES</t>
  </si>
  <si>
    <t>ESPECIFICAÇÃO</t>
  </si>
  <si>
    <t>RECURSOS LIVRES DE DESTINAÇÃO</t>
  </si>
  <si>
    <t>%</t>
  </si>
  <si>
    <t>RECURSOS COM DESTINAÇÃO ESPECÍFICA</t>
  </si>
  <si>
    <t>TOTAL</t>
  </si>
  <si>
    <t>RECEITAS CORRENTES</t>
  </si>
  <si>
    <t>IMPOSTOS, Taxas e Contribuição de Melhorias</t>
  </si>
  <si>
    <t>Receita de Contribuições</t>
  </si>
  <si>
    <t>Receita Patrimonial</t>
  </si>
  <si>
    <t>Transferências Correntes</t>
  </si>
  <si>
    <t>Outras Receitas Correntes</t>
  </si>
  <si>
    <t>Receita Intra-Orçamentaria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</si>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</sst>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R$ &quot;#,##0.00_);[RED]&quot;(R$ &quot;#,##0.00\)"/>
    <numFmt numFmtId="166" formatCode="_(* #,##0_);_(* \(#,##0\);_(* \-_);_(@_)"/>
    <numFmt numFmtId="167" formatCode="General"/>
    <numFmt numFmtId="168" formatCode="_(* #,##0.00_);_(* \(#,##0.00\);_(* \-??_);_(@_)"/>
    <numFmt numFmtId="169" formatCode="#,##0"/>
    <numFmt numFmtId="170" formatCode="#,##0.00"/>
  </numFmts>
  <fonts count="12">
    <font>
      <sz val="10"/>
      <name val="Arial"/>
      <family val="2"/>
    </font>
    <font>
      <sz val="10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5" fontId="6" fillId="0" borderId="1" xfId="0" applyNumberFormat="1" applyFont="1" applyBorder="1" applyAlignment="1">
      <alignment horizontal="right" vertical="top" wrapText="1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vertical="center" wrapText="1"/>
    </xf>
    <xf numFmtId="166" fontId="8" fillId="0" borderId="5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6" fillId="0" borderId="4" xfId="0" applyFont="1" applyBorder="1" applyAlignment="1">
      <alignment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166" fontId="0" fillId="0" borderId="0" xfId="0" applyNumberFormat="1" applyFont="1" applyBorder="1" applyAlignment="1">
      <alignment vertical="center"/>
    </xf>
    <xf numFmtId="164" fontId="4" fillId="0" borderId="4" xfId="0" applyFont="1" applyBorder="1" applyAlignment="1">
      <alignment vertical="center" wrapText="1"/>
    </xf>
    <xf numFmtId="168" fontId="11" fillId="0" borderId="5" xfId="0" applyNumberFormat="1" applyFont="1" applyBorder="1" applyAlignment="1">
      <alignment horizontal="right" vertical="center" wrapText="1"/>
    </xf>
    <xf numFmtId="169" fontId="8" fillId="0" borderId="5" xfId="0" applyNumberFormat="1" applyFont="1" applyBorder="1" applyAlignment="1">
      <alignment horizontal="right" vertical="center" wrapText="1"/>
    </xf>
    <xf numFmtId="164" fontId="5" fillId="0" borderId="4" xfId="0" applyFont="1" applyBorder="1" applyAlignment="1">
      <alignment vertical="center" wrapText="1"/>
    </xf>
    <xf numFmtId="164" fontId="7" fillId="0" borderId="2" xfId="0" applyFont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170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3</xdr:row>
      <xdr:rowOff>123825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53.8515625" style="1" customWidth="1"/>
    <col min="2" max="2" width="19.28125" style="1" customWidth="1"/>
    <col min="3" max="3" width="8.8515625" style="1" customWidth="1"/>
    <col min="4" max="4" width="17.57421875" style="1" customWidth="1"/>
    <col min="5" max="5" width="8.8515625" style="1" customWidth="1"/>
    <col min="6" max="6" width="20.7109375" style="1" customWidth="1"/>
    <col min="7" max="7" width="10.8515625" style="1" customWidth="1"/>
    <col min="8" max="8" width="8.8515625" style="1" customWidth="1"/>
    <col min="9" max="9" width="19.00390625" style="1" customWidth="1"/>
    <col min="10" max="16384" width="8.8515625" style="1" customWidth="1"/>
  </cols>
  <sheetData>
    <row r="1" ht="12.75">
      <c r="A1" s="2"/>
    </row>
    <row r="2" ht="14.25">
      <c r="A2" s="3" t="s">
        <v>0</v>
      </c>
    </row>
    <row r="3" ht="14.25">
      <c r="A3" s="3" t="s">
        <v>1</v>
      </c>
    </row>
    <row r="5" spans="6:7" ht="15">
      <c r="F5" s="4" t="s">
        <v>2</v>
      </c>
      <c r="G5" s="4"/>
    </row>
    <row r="6" spans="1:7" ht="12.75">
      <c r="A6" s="5"/>
      <c r="B6" s="5"/>
      <c r="C6" s="5"/>
      <c r="D6" s="5"/>
      <c r="E6" s="5"/>
      <c r="F6" s="5"/>
      <c r="G6" s="5"/>
    </row>
    <row r="7" spans="1:7" s="7" customFormat="1" ht="26.25" customHeight="1">
      <c r="A7" s="6" t="s">
        <v>3</v>
      </c>
      <c r="B7" s="6"/>
      <c r="C7" s="6"/>
      <c r="D7" s="6"/>
      <c r="E7" s="6"/>
      <c r="F7" s="6"/>
      <c r="G7" s="6"/>
    </row>
    <row r="8" spans="1:7" s="7" customFormat="1" ht="26.25" customHeight="1">
      <c r="A8" s="6" t="s">
        <v>4</v>
      </c>
      <c r="B8" s="6"/>
      <c r="C8" s="6"/>
      <c r="D8" s="6"/>
      <c r="E8" s="6"/>
      <c r="F8" s="6"/>
      <c r="G8" s="6"/>
    </row>
    <row r="9" spans="1:7" ht="12.75" customHeight="1">
      <c r="A9" s="8">
        <v>1</v>
      </c>
      <c r="B9" s="8"/>
      <c r="C9" s="8"/>
      <c r="D9" s="8"/>
      <c r="E9" s="8"/>
      <c r="F9" s="8"/>
      <c r="G9" s="8"/>
    </row>
    <row r="10" spans="1:7" ht="44.25" customHeight="1">
      <c r="A10" s="9" t="s">
        <v>5</v>
      </c>
      <c r="B10" s="10" t="s">
        <v>6</v>
      </c>
      <c r="C10" s="10" t="s">
        <v>7</v>
      </c>
      <c r="D10" s="10" t="s">
        <v>8</v>
      </c>
      <c r="E10" s="10" t="s">
        <v>7</v>
      </c>
      <c r="F10" s="10" t="s">
        <v>9</v>
      </c>
      <c r="G10" s="10" t="s">
        <v>7</v>
      </c>
    </row>
    <row r="11" spans="1:7" s="7" customFormat="1" ht="24" customHeight="1">
      <c r="A11" s="11" t="s">
        <v>10</v>
      </c>
      <c r="B11" s="12">
        <f>SUM(B12:B16)</f>
        <v>94968242</v>
      </c>
      <c r="C11" s="13">
        <f>(B1*100)/$F11</f>
        <v>0</v>
      </c>
      <c r="D11" s="12">
        <f>SUM(D12:D16)</f>
        <v>223981632</v>
      </c>
      <c r="E11" s="12">
        <f aca="true" t="shared" si="0" ref="E11:E16">(D11*100)/$F11</f>
        <v>70.22471248883453</v>
      </c>
      <c r="F11" s="12">
        <f aca="true" t="shared" si="1" ref="F11:F22">B11+D11</f>
        <v>318949874</v>
      </c>
      <c r="G11" s="12">
        <v>100</v>
      </c>
    </row>
    <row r="12" spans="1:7" s="7" customFormat="1" ht="24" customHeight="1">
      <c r="A12" s="14" t="s">
        <v>11</v>
      </c>
      <c r="B12" s="15">
        <f>2064708+1525+183475+378807+330740+3098250+28526+348448+8513319+23074+51688+49603+3202152-18003+435592</f>
        <v>18691904</v>
      </c>
      <c r="C12" s="15">
        <f aca="true" t="shared" si="2" ref="C12:C16">(B12*100)/$F12</f>
        <v>47.0975233660802</v>
      </c>
      <c r="D12" s="15">
        <f>39687658-B12</f>
        <v>20995754</v>
      </c>
      <c r="E12" s="15">
        <f t="shared" si="0"/>
        <v>52.9024766339198</v>
      </c>
      <c r="F12" s="15">
        <f t="shared" si="1"/>
        <v>39687658</v>
      </c>
      <c r="G12" s="15">
        <v>100</v>
      </c>
    </row>
    <row r="13" spans="1:7" s="7" customFormat="1" ht="24" customHeight="1">
      <c r="A13" s="14" t="s">
        <v>12</v>
      </c>
      <c r="B13" s="15">
        <v>0</v>
      </c>
      <c r="C13" s="15">
        <f t="shared" si="2"/>
        <v>0</v>
      </c>
      <c r="D13" s="15">
        <v>12584299</v>
      </c>
      <c r="E13" s="15">
        <f t="shared" si="0"/>
        <v>100</v>
      </c>
      <c r="F13" s="15">
        <f t="shared" si="1"/>
        <v>12584299</v>
      </c>
      <c r="G13" s="15">
        <v>100</v>
      </c>
    </row>
    <row r="14" spans="1:7" s="7" customFormat="1" ht="24" customHeight="1">
      <c r="A14" s="14" t="s">
        <v>13</v>
      </c>
      <c r="B14" s="16">
        <f>346810+968002+69142+2167961</f>
        <v>3551915</v>
      </c>
      <c r="C14" s="15">
        <f t="shared" si="2"/>
        <v>11.443489651963965</v>
      </c>
      <c r="D14" s="16">
        <f>31038740-B14</f>
        <v>27486825</v>
      </c>
      <c r="E14" s="15">
        <f t="shared" si="0"/>
        <v>88.55651034803604</v>
      </c>
      <c r="F14" s="15">
        <f t="shared" si="1"/>
        <v>31038740</v>
      </c>
      <c r="G14" s="15">
        <v>100</v>
      </c>
    </row>
    <row r="15" spans="1:7" s="7" customFormat="1" ht="24" customHeight="1">
      <c r="A15" s="14" t="s">
        <v>14</v>
      </c>
      <c r="B15" s="15">
        <f>71100468+867510</f>
        <v>71967978</v>
      </c>
      <c r="C15" s="15">
        <f t="shared" si="2"/>
        <v>30.742574757976158</v>
      </c>
      <c r="D15" s="15">
        <f>234098733-B15</f>
        <v>162130755</v>
      </c>
      <c r="E15" s="15">
        <f t="shared" si="0"/>
        <v>69.25742524202384</v>
      </c>
      <c r="F15" s="15">
        <f t="shared" si="1"/>
        <v>234098733</v>
      </c>
      <c r="G15" s="15">
        <v>100</v>
      </c>
    </row>
    <row r="16" spans="1:9" s="7" customFormat="1" ht="24" customHeight="1">
      <c r="A16" s="14" t="s">
        <v>15</v>
      </c>
      <c r="B16" s="15">
        <f>1104853-784000+435592</f>
        <v>756445</v>
      </c>
      <c r="C16" s="15">
        <f t="shared" si="2"/>
        <v>49.10564746267959</v>
      </c>
      <c r="D16" s="15">
        <f>1104853-B16+435591</f>
        <v>783999</v>
      </c>
      <c r="E16" s="15">
        <f t="shared" si="0"/>
        <v>50.89435253732041</v>
      </c>
      <c r="F16" s="15">
        <f t="shared" si="1"/>
        <v>1540444</v>
      </c>
      <c r="G16" s="15">
        <v>100</v>
      </c>
      <c r="I16" s="17"/>
    </row>
    <row r="17" spans="1:9" s="7" customFormat="1" ht="24" customHeight="1">
      <c r="A17" s="14" t="s">
        <v>16</v>
      </c>
      <c r="B17" s="15">
        <v>0</v>
      </c>
      <c r="C17" s="15"/>
      <c r="D17" s="15">
        <v>15270813</v>
      </c>
      <c r="E17" s="15"/>
      <c r="F17" s="15">
        <f t="shared" si="1"/>
        <v>15270813</v>
      </c>
      <c r="G17" s="15">
        <v>100</v>
      </c>
      <c r="I17" s="17"/>
    </row>
    <row r="18" spans="1:7" s="7" customFormat="1" ht="24" customHeight="1">
      <c r="A18" s="18" t="s">
        <v>17</v>
      </c>
      <c r="B18" s="19">
        <v>-27544691</v>
      </c>
      <c r="C18" s="15">
        <f aca="true" t="shared" si="3" ref="C18:C19">(B18*100)/$F18</f>
        <v>100</v>
      </c>
      <c r="D18" s="20">
        <v>0</v>
      </c>
      <c r="E18" s="15">
        <f aca="true" t="shared" si="4" ref="E18:E19">(D18*100)/$F18</f>
        <v>0</v>
      </c>
      <c r="F18" s="20">
        <f t="shared" si="1"/>
        <v>-27544691</v>
      </c>
      <c r="G18" s="15">
        <v>100</v>
      </c>
    </row>
    <row r="19" spans="1:7" s="7" customFormat="1" ht="24" customHeight="1">
      <c r="A19" s="11" t="s">
        <v>18</v>
      </c>
      <c r="B19" s="12">
        <f>SUM(B20:B21)</f>
        <v>0</v>
      </c>
      <c r="C19" s="12">
        <f t="shared" si="3"/>
        <v>0</v>
      </c>
      <c r="D19" s="12">
        <f>SUM(D21+D20)</f>
        <v>324146</v>
      </c>
      <c r="E19" s="12">
        <f t="shared" si="4"/>
        <v>100</v>
      </c>
      <c r="F19" s="12">
        <f t="shared" si="1"/>
        <v>324146</v>
      </c>
      <c r="G19" s="12">
        <v>100</v>
      </c>
    </row>
    <row r="20" spans="1:7" s="7" customFormat="1" ht="24" customHeight="1">
      <c r="A20" s="14" t="s">
        <v>19</v>
      </c>
      <c r="B20" s="15">
        <v>0</v>
      </c>
      <c r="C20" s="15"/>
      <c r="D20" s="15"/>
      <c r="E20" s="15"/>
      <c r="F20" s="15">
        <f t="shared" si="1"/>
        <v>0</v>
      </c>
      <c r="G20" s="15">
        <v>100</v>
      </c>
    </row>
    <row r="21" spans="1:7" s="7" customFormat="1" ht="24" customHeight="1">
      <c r="A21" s="14" t="s">
        <v>20</v>
      </c>
      <c r="B21" s="15">
        <v>0</v>
      </c>
      <c r="C21" s="15">
        <f aca="true" t="shared" si="5" ref="C21:C23">(B21*100)/$F21</f>
        <v>0</v>
      </c>
      <c r="D21" s="15">
        <v>324146</v>
      </c>
      <c r="E21" s="15">
        <f aca="true" t="shared" si="6" ref="E21:E23">(D21*100)/$F21</f>
        <v>100</v>
      </c>
      <c r="F21" s="15">
        <f t="shared" si="1"/>
        <v>324146</v>
      </c>
      <c r="G21" s="15">
        <v>100</v>
      </c>
    </row>
    <row r="22" spans="1:7" s="7" customFormat="1" ht="24" customHeight="1">
      <c r="A22" s="21" t="s">
        <v>21</v>
      </c>
      <c r="B22" s="12">
        <v>0</v>
      </c>
      <c r="C22" s="12">
        <f t="shared" si="5"/>
        <v>0</v>
      </c>
      <c r="D22" s="12">
        <f>D17</f>
        <v>15270813</v>
      </c>
      <c r="E22" s="12">
        <f t="shared" si="6"/>
        <v>100</v>
      </c>
      <c r="F22" s="12">
        <f t="shared" si="1"/>
        <v>15270813</v>
      </c>
      <c r="G22" s="15">
        <v>100</v>
      </c>
    </row>
    <row r="23" spans="1:7" s="7" customFormat="1" ht="24" customHeight="1">
      <c r="A23" s="22" t="s">
        <v>22</v>
      </c>
      <c r="B23" s="23">
        <f>B19+B11+B17+B18</f>
        <v>67423551</v>
      </c>
      <c r="C23" s="24">
        <f t="shared" si="5"/>
        <v>21.962058571295383</v>
      </c>
      <c r="D23" s="24">
        <f>D11+D19+D22+D18</f>
        <v>239576591</v>
      </c>
      <c r="E23" s="24">
        <f t="shared" si="6"/>
        <v>78.03794142870461</v>
      </c>
      <c r="F23" s="24">
        <f>F22+F19+F11+F18</f>
        <v>307000142</v>
      </c>
      <c r="G23" s="24">
        <v>100</v>
      </c>
    </row>
    <row r="24" ht="12.75">
      <c r="F24" s="25"/>
    </row>
    <row r="25" spans="2:6" ht="12.75">
      <c r="B25" s="26"/>
      <c r="F25" s="25"/>
    </row>
    <row r="26" ht="12.75">
      <c r="F26" s="25"/>
    </row>
  </sheetData>
  <sheetProtection selectLockedCells="1" selectUnlockedCells="1"/>
  <mergeCells count="5">
    <mergeCell ref="F5:G5"/>
    <mergeCell ref="A6:G6"/>
    <mergeCell ref="A7:G7"/>
    <mergeCell ref="A8:G8"/>
    <mergeCell ref="A9:G9"/>
  </mergeCells>
  <printOptions/>
  <pageMargins left="0.5902777777777778" right="0.19652777777777777" top="0.29930555555555555" bottom="0.39375" header="0.5118055555555555" footer="0.5118055555555555"/>
  <pageSetup horizontalDpi="300" verticalDpi="300" orientation="landscape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2023-10-18T11:30:31Z</cp:lastPrinted>
  <dcterms:modified xsi:type="dcterms:W3CDTF">2023-10-18T11:30:47Z</dcterms:modified>
  <cp:category/>
  <cp:version/>
  <cp:contentType/>
  <cp:contentStatus/>
  <cp:revision>1</cp:revision>
</cp:coreProperties>
</file>