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Orç com LED" sheetId="1" r:id="rId1"/>
    <sheet name="CRON " sheetId="2" r:id="rId2"/>
    <sheet name="Orç 0425" sheetId="3" r:id="rId3"/>
    <sheet name="CRON 1" sheetId="4" r:id="rId4"/>
  </sheets>
  <calcPr calcId="144525"/>
</workbook>
</file>

<file path=xl/calcChain.xml><?xml version="1.0" encoding="utf-8"?>
<calcChain xmlns="http://schemas.openxmlformats.org/spreadsheetml/2006/main">
  <c r="R11" i="4" l="1"/>
  <c r="B10" i="4"/>
  <c r="H37" i="3"/>
  <c r="I37" i="3" s="1"/>
  <c r="I36" i="3"/>
  <c r="H36" i="3"/>
  <c r="H35" i="3"/>
  <c r="I35" i="3" s="1"/>
  <c r="I34" i="3"/>
  <c r="H34" i="3"/>
  <c r="H33" i="3"/>
  <c r="I33" i="3" s="1"/>
  <c r="I32" i="3"/>
  <c r="H32" i="3"/>
  <c r="H31" i="3"/>
  <c r="I31" i="3" s="1"/>
  <c r="I30" i="3"/>
  <c r="H30" i="3"/>
  <c r="H29" i="3"/>
  <c r="I29" i="3" s="1"/>
  <c r="I28" i="3"/>
  <c r="H28" i="3"/>
  <c r="H27" i="3"/>
  <c r="I27" i="3" s="1"/>
  <c r="I26" i="3"/>
  <c r="H26" i="3"/>
  <c r="H25" i="3"/>
  <c r="I25" i="3" s="1"/>
  <c r="I24" i="3"/>
  <c r="H24" i="3"/>
  <c r="H23" i="3"/>
  <c r="I23" i="3" s="1"/>
  <c r="I22" i="3"/>
  <c r="H22" i="3"/>
  <c r="H21" i="3"/>
  <c r="I21" i="3" s="1"/>
  <c r="I20" i="3"/>
  <c r="H20" i="3"/>
  <c r="H19" i="3"/>
  <c r="I19" i="3" s="1"/>
  <c r="I18" i="3"/>
  <c r="H18" i="3"/>
  <c r="H17" i="3"/>
  <c r="I17" i="3" s="1"/>
  <c r="I16" i="3"/>
  <c r="H16" i="3"/>
  <c r="H15" i="3"/>
  <c r="I15" i="3" s="1"/>
  <c r="I14" i="3"/>
  <c r="H14" i="3"/>
  <c r="H13" i="3"/>
  <c r="I13" i="3" s="1"/>
  <c r="I12" i="3"/>
  <c r="H12" i="3"/>
  <c r="H11" i="3"/>
  <c r="I11" i="3" s="1"/>
  <c r="I10" i="3"/>
  <c r="H10" i="3"/>
  <c r="H9" i="3"/>
  <c r="I9" i="3" s="1"/>
  <c r="N12" i="2"/>
  <c r="R11" i="2"/>
  <c r="B10" i="2"/>
  <c r="H40" i="1"/>
  <c r="I40" i="1" s="1"/>
  <c r="I39" i="1"/>
  <c r="H39" i="1"/>
  <c r="H38" i="1"/>
  <c r="I38" i="1" s="1"/>
  <c r="H37" i="1"/>
  <c r="I37" i="1" s="1"/>
  <c r="I36" i="1"/>
  <c r="H36" i="1"/>
  <c r="H35" i="1"/>
  <c r="I35" i="1" s="1"/>
  <c r="M37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H28" i="1"/>
  <c r="H27" i="1"/>
  <c r="I27" i="1" s="1"/>
  <c r="I26" i="1"/>
  <c r="H26" i="1"/>
  <c r="H25" i="1"/>
  <c r="I25" i="1" s="1"/>
  <c r="I24" i="1"/>
  <c r="H24" i="1"/>
  <c r="H23" i="1"/>
  <c r="I23" i="1" s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H13" i="1"/>
  <c r="I13" i="1" s="1"/>
  <c r="I12" i="1"/>
  <c r="H12" i="1"/>
  <c r="H11" i="1"/>
  <c r="I11" i="1" s="1"/>
  <c r="I10" i="1"/>
  <c r="H10" i="1"/>
  <c r="H9" i="1"/>
  <c r="I9" i="1" s="1"/>
  <c r="I8" i="1" l="1"/>
  <c r="I8" i="3"/>
  <c r="I42" i="1" l="1"/>
  <c r="M39" i="1" s="1"/>
  <c r="O10" i="2"/>
  <c r="I41" i="3"/>
  <c r="O10" i="4"/>
  <c r="J10" i="4" l="1"/>
  <c r="J12" i="4" s="1"/>
  <c r="F10" i="4"/>
  <c r="F12" i="4" s="1"/>
  <c r="M10" i="4"/>
  <c r="M12" i="4" s="1"/>
  <c r="I10" i="4"/>
  <c r="I12" i="4" s="1"/>
  <c r="E10" i="4"/>
  <c r="E12" i="4" s="1"/>
  <c r="L10" i="4"/>
  <c r="L12" i="4" s="1"/>
  <c r="L13" i="4" s="1"/>
  <c r="H10" i="4"/>
  <c r="H12" i="4" s="1"/>
  <c r="D10" i="4"/>
  <c r="D12" i="4" s="1"/>
  <c r="D13" i="4" s="1"/>
  <c r="O12" i="4"/>
  <c r="P10" i="4" s="1"/>
  <c r="P12" i="4" s="1"/>
  <c r="K10" i="4"/>
  <c r="K12" i="4" s="1"/>
  <c r="K13" i="4" s="1"/>
  <c r="G10" i="4"/>
  <c r="G12" i="4" s="1"/>
  <c r="G13" i="4" s="1"/>
  <c r="C10" i="4"/>
  <c r="M10" i="2"/>
  <c r="M12" i="2" s="1"/>
  <c r="I10" i="2"/>
  <c r="I12" i="2" s="1"/>
  <c r="E10" i="2"/>
  <c r="E12" i="2" s="1"/>
  <c r="L10" i="2"/>
  <c r="L12" i="2" s="1"/>
  <c r="H10" i="2"/>
  <c r="H12" i="2" s="1"/>
  <c r="D10" i="2"/>
  <c r="D12" i="2" s="1"/>
  <c r="D13" i="2" s="1"/>
  <c r="C10" i="2"/>
  <c r="J10" i="2"/>
  <c r="J12" i="2" s="1"/>
  <c r="F10" i="2"/>
  <c r="F12" i="2" s="1"/>
  <c r="F13" i="2" s="1"/>
  <c r="K10" i="2"/>
  <c r="K12" i="2" s="1"/>
  <c r="G10" i="2"/>
  <c r="G12" i="2" s="1"/>
  <c r="G13" i="2" s="1"/>
  <c r="O12" i="2"/>
  <c r="N13" i="2" s="1"/>
  <c r="I13" i="2" l="1"/>
  <c r="M13" i="4"/>
  <c r="J13" i="2"/>
  <c r="H13" i="2"/>
  <c r="M13" i="2"/>
  <c r="F13" i="4"/>
  <c r="R10" i="2"/>
  <c r="C12" i="2"/>
  <c r="L13" i="2"/>
  <c r="C12" i="4"/>
  <c r="E13" i="4"/>
  <c r="J13" i="4"/>
  <c r="K13" i="2"/>
  <c r="P10" i="2"/>
  <c r="P12" i="2" s="1"/>
  <c r="E13" i="2"/>
  <c r="H13" i="4"/>
  <c r="I13" i="4"/>
  <c r="N10" i="4"/>
  <c r="N12" i="4" s="1"/>
  <c r="N13" i="4" s="1"/>
  <c r="C13" i="4" l="1"/>
  <c r="R12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C13" i="2"/>
  <c r="R12" i="2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R10" i="4"/>
  <c r="R13" i="2" l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R13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</calcChain>
</file>

<file path=xl/sharedStrings.xml><?xml version="1.0" encoding="utf-8"?>
<sst xmlns="http://schemas.openxmlformats.org/spreadsheetml/2006/main" count="328" uniqueCount="172">
  <si>
    <t>PREFEITURA MUNICIPAL DE PIRAÍ</t>
  </si>
  <si>
    <t>Secretaria Municipal de Obras, Urbanismo e Habitação</t>
  </si>
  <si>
    <t>Orç Nº: 031/25</t>
  </si>
  <si>
    <t>Serviço: Manutenção em Parque de Iluminação Pública c/ Implantação de Eficiência Energética</t>
  </si>
  <si>
    <t>Data: 02/06/2025</t>
  </si>
  <si>
    <t>Local:  PIRAÍ - RJ</t>
  </si>
  <si>
    <t>Preparado: SMOUH</t>
  </si>
  <si>
    <t>PLANILHA ORÇAMENTÁRIA REALINHADA</t>
  </si>
  <si>
    <t>Prazo:  12 MESES</t>
  </si>
  <si>
    <t>CÓDIGO EMOP</t>
  </si>
  <si>
    <t>ITEM</t>
  </si>
  <si>
    <t>DISCRIMINAÇÃO DOS SERVIÇOS</t>
  </si>
  <si>
    <t>UNID.</t>
  </si>
  <si>
    <t>QUANT.</t>
  </si>
  <si>
    <t>PREÇO UNIT. S/ BDI</t>
  </si>
  <si>
    <t>BDI 16%</t>
  </si>
  <si>
    <t>PREÇO UNIT. C/ BDI</t>
  </si>
  <si>
    <t>PREÇO TOTAL</t>
  </si>
  <si>
    <t>01.0</t>
  </si>
  <si>
    <t>SERVIÇOS GERAIS</t>
  </si>
  <si>
    <t>18.260.0070-F</t>
  </si>
  <si>
    <t>01.1</t>
  </si>
  <si>
    <t>RELE FOTOELETRICO, PARA COMANDO DE ILUMINACAO EXTERNA, TENSAO DE 100V A 240V  E CARGA MAXIMA DE 1.000W. FORNECIMENTO (NF)</t>
  </si>
  <si>
    <t xml:space="preserve">UN    </t>
  </si>
  <si>
    <t>*</t>
  </si>
  <si>
    <t>01.2</t>
  </si>
  <si>
    <t>CONECTOR PERFURANTE FORNECIMENTO</t>
  </si>
  <si>
    <t>18.027.0460-F</t>
  </si>
  <si>
    <t>01.3</t>
  </si>
  <si>
    <t>GLOBO ESFERICO EM PLASTICO,DE (10X15)CM. FORNECIMENTO</t>
  </si>
  <si>
    <t>15.020.0010-F</t>
  </si>
  <si>
    <t>01.4</t>
  </si>
  <si>
    <t xml:space="preserve">RECEPTACULO DE LOUCA E27.FORNECIMENTO </t>
  </si>
  <si>
    <t>01.5</t>
  </si>
  <si>
    <t>LUMINARIA P/ ILUMINAÇÃO DE VIAS PUBLICAS, FABRICADAS EM ALUMINIO INJETADO, C/ TOMADA DE 7 PINOS, DIMERIZAVEL, PINTURA ELETROSTÁTICA (PÓ), TEMPERATURA DE OPERAÇÃO DE -10A +50º, TEMPERATURA DE COR 5.000K, POTENCIA 50W - FLUXO LUMINOSO MINIMO DE 8.370 lm, OBS: PROTEÇÃO CONTRA SURTO (KV/KA) 10/12 (IEEEC62.41.2;IEC61643-11-2) LIGAÇÃO EM SERIE COM A CARGA, PROTEÇÃO CONTRA CHOQUE ELETRICO CLASSE 1. (C/ CERTIFICAÇÃO DO INMETRO E PROCEL).</t>
  </si>
  <si>
    <t>01.6</t>
  </si>
  <si>
    <t>LUMINARIA P/ ILUMINAÇÃO DE VIAS PUBLICAS, FABRICADAS EM ALUMINIO INJETADO, C/ TOMADA DE 7 PINOS, DIMERIZAVEL, PINTURA ELETROSTÁTICA (PÓ), TEMPERATURA DE OPERAÇÃO DE -10A +50º, TEMPERATURA DE COR 5.000K, POTENCIA 90W - FLUXO LUMINOSO MINIMO DE 16.500 lm OBS: PROTEÇÃO CONTRA SURTO (KV/KA) 10/12 (IEEEC62.41.2;IEC61643-11-2) LIGAÇÃO EM SERIE COM A CARGA, PROTEÇÃO CONTRA CHOQUE ELETRICO CLASSE 1. (C/ CERTIFICAÇÃO DO INMETRO E PROCEL).</t>
  </si>
  <si>
    <t>01.7</t>
  </si>
  <si>
    <t>LUMINARIA P/ ILUMINAÇÃO DE VIAS PUBLICAS, FABRICADAS EM ALUMINIO INJETADO, C/ TOMADA DE 7 PINOS, DIMERIZAVEL, PINTURA ELETROSTÁTICA (PÓ), TEMPERATURA DE OPERAÇÃO DE -10A +50º, TEMPERATURA DE COR 5.000K, POTENCIA 185W FLUXO LUMINOSO MINIMO DE 31.000lm OBS: PROTEÇÃO CONTRA SURTO (KV/KA) 10/12 (IEEEC62.41.2;IEC61643-11-2) LIGAÇÃO EM SERIE COM A CARGA, PROTEÇÃO CONTRA CHOQUE ELETRICO CLASSE 1. (C/ CERTIFICAÇÃO DO INMETRO E PROCEL).</t>
  </si>
  <si>
    <t>01.8</t>
  </si>
  <si>
    <t>LUMINARIA P/ ILUMINAÇÃO DE VIAS PUBLICAS, FABRICADAS EM ALUMINIO INJETADO, C/ TOMADA DE 7 PINOS, DIMERIZAVEL, PINTURA ELETROSTÁTICA (PÓ), TEMPERATURA DE OPERAÇÃO DE -10A +50º, TEMPERATURA DE COR 5.000K, POTENCIA 200W FLUXO LUMINOSO MINIMO DE 33.300lm OBS: PROTEÇÃO CONTRA SURTO (KV/KA) 10/12 (IEEEC62.41.2;IEC61643-11-2) LIGAÇÃO EM SERIE COM A CARGA, PROTEÇÃO CONTRA CHOQUE ELETRICO CLASSE 1. (C/ CERTIFICAÇÃO DO INMETRO E PROCEL).</t>
  </si>
  <si>
    <t>21.023.0070-A</t>
  </si>
  <si>
    <t>01.9</t>
  </si>
  <si>
    <t>NUCLEO TRIPLO P/LUMINARIAS LRJ-09/16/25,ACO DE BAIXO TEOR DECARBONO SAE 1010/1020 GALVANIZADO A FUSAO ,INTERNA E EXTERNAMENTE POR IMERSAO UNICA EM BANHHO DE ZINCO, CONFORME NBR-7398E 7400 DA ABNT, NUCLEO DIAMETRO INTERNO 75MM A 100MM(ENCAIXE EM TOPO DE POSTE) BRACOS COM DIAMETRO EXTERNO 48MM,COMPRIMENTO 140MM, CONFORME DESENHO A2-1791-PD E ESPECIFICACAO EM-RIOLUZ Nº40. FORNECIMENTO</t>
  </si>
  <si>
    <t>15.020.0220-F</t>
  </si>
  <si>
    <t>01.10</t>
  </si>
  <si>
    <t>LAMPADA LED,BULBO,A60,30W,100/240V,BASE E-27.FORNECIMENTO</t>
  </si>
  <si>
    <t>18.260.0045-F</t>
  </si>
  <si>
    <t>01.11</t>
  </si>
  <si>
    <t>BRACO PARA ILUMINACAO DE RUAS, EM TUBO DE ACO GALVANIZADO COM DIAMETRO DE=48,2MM, PARA FIXACAO EM POSTE OU PAREDE, PROJECAO HORIZONTAL = 2500MM, PROJECAO VERTICAL = 1660MM. FORNECIMENTO (CONFORME NBR 6323)</t>
  </si>
  <si>
    <t>21.050.0057-A</t>
  </si>
  <si>
    <t>01.12</t>
  </si>
  <si>
    <t>CINTA CIRCULAR DE ACO GALVANIZADO COM PARAFUSOS,DE APROXIMADAMENTE 180MM.FORNECIMENTO</t>
  </si>
  <si>
    <t>21.050.0060-A</t>
  </si>
  <si>
    <t>01.13</t>
  </si>
  <si>
    <t>CINTA CIRCULAR DE ACO GALVANIZADO COM PARAFUSOS,DE APROXIMADAMENTE 210MM.FORNECIMENTO</t>
  </si>
  <si>
    <t>21.050.0062-A</t>
  </si>
  <si>
    <t>01.14</t>
  </si>
  <si>
    <t>CINTA CIRCULAR DE ACO GALVANIZADO COM PARAFUSOS,DE APROXIMADAMENTE 240MM.FORNECIMENTO</t>
  </si>
  <si>
    <t>15.008.0085-A</t>
  </si>
  <si>
    <t>01.15</t>
  </si>
  <si>
    <t>CABO DE COBRE COM ISOLAMENTO TERMOPLASTICO, COMPREENDENDO :PREPARO, CORTE E ENFIACAO EM ELETRODUTOS, NA BITOLA DE 2,5MM2, 450/750V. FORNECIMENTO</t>
  </si>
  <si>
    <t>M</t>
  </si>
  <si>
    <t>01.16</t>
  </si>
  <si>
    <t>CABO MULTIPLEX DE 10MM2 3 FASES ISOLADAS MAIS NEUTRO NU C/ CORDOALHA DE AÇO</t>
  </si>
  <si>
    <t>01.17</t>
  </si>
  <si>
    <t>CABO MULTIPLEX DE 16MM2 3 FASES ISOLADAS MAIS NEUTRO NU C/ CORDOALHA DE AÇO</t>
  </si>
  <si>
    <t>01.18</t>
  </si>
  <si>
    <t>CABO MULTIPLEX DE 25MM2 3 FASES ISOLADAS MAIS NEUTRO NU C/ CORDOALHA DE AÇO</t>
  </si>
  <si>
    <t>INEL.0169.101903</t>
  </si>
  <si>
    <t>01.19</t>
  </si>
  <si>
    <t>CONTATOR TRIPOLAR I NOMINAL 38A - FORNECIMENTO E INSTALAÇÃO. AF_10/2020</t>
  </si>
  <si>
    <t>18.045.0027-A</t>
  </si>
  <si>
    <t>01.20</t>
  </si>
  <si>
    <t>POSTE DE CONCRETO,COM SECAO CIRCULAR,COM 9,00M DE COMPRIMENTO E CARGA NOMINAL NO TOPO DE 300KG,INCLUSIVE ESCAVACAO,EXCLUSIVE TRANSPORTE.FORNECIMENTO DE ACORDO C/ A NBR 8451</t>
  </si>
  <si>
    <t>18.045.0015-F</t>
  </si>
  <si>
    <t>01.21</t>
  </si>
  <si>
    <t>POSTE DE CONCRETO,COM SECAO CIRCULAR,COM 7,00M DE COMPRIMENTO E CARGA NOMINAL HORIZONTAL NO TOPO DE 100KG,INCLUSIVE ESCAVACAO,EXCLUSIVE TRANSPORTE.FORNECIMENTO DE ACORDO C/ A NBR 8451</t>
  </si>
  <si>
    <t>21.003.0070-A</t>
  </si>
  <si>
    <t>01.22</t>
  </si>
  <si>
    <t>POSTE DE ACO,CURVO,CONICO CONTINUO,SIMPLES,ALTURA DE 9M,PROJECAO DO BRACO DE 2,50M,SEM SAPATA.FORNECIMENTO (CONFORME NBR 6323 E NBR 14744)</t>
  </si>
  <si>
    <t>21.003.0054-A</t>
  </si>
  <si>
    <t>01.23</t>
  </si>
  <si>
    <t>POSTE DE ACO,RETO,CONICO CONTINUO,ALTURA DE 4,50M,SEM SAPATAESPECIFICACAO EM-CME-04 DA RIOLUZ.FORNECIMENTO (CONFORME NBR 6323 E NBR 14744)</t>
  </si>
  <si>
    <t>21.003.0056-A</t>
  </si>
  <si>
    <t>01.24</t>
  </si>
  <si>
    <t>POSTE DE ACO,RETO,CONICO CONTINUO,ALTURA DE 9,00M,SEM SAPATA.FORNECIMENTO (CONFORME NBR 6323 E NBR 14744)</t>
  </si>
  <si>
    <t>21.009.0011-A</t>
  </si>
  <si>
    <t>01.25</t>
  </si>
  <si>
    <t>PINTURA DE POSTE RETO DE ACO,DE 7,00 ATE 9,00M,COM DUAS DEMAOS DE TINTA FENOLICA DE ALTA RESISTENCIA AS INTEMPERIES,DE SECAGEM RAPIDA.</t>
  </si>
  <si>
    <t>21.009.0010-A</t>
  </si>
  <si>
    <t>01.26</t>
  </si>
  <si>
    <t>PINTURA DE POSTE RETO DE ACO,DE 3,50 A 6,00M,COM DUAS DEMAOSDE TINTA FENOLICA DE ALTA RESISTENCIA AS INTEMPERIES,DE SECAGEM RAPIDA.</t>
  </si>
  <si>
    <t>19.004.0056-C</t>
  </si>
  <si>
    <t>01.27</t>
  </si>
  <si>
    <t>GUINDASTE ARTICULADO,SOBRE CAMINHAO DIESEL(INCLUSIVE ESTE),MOMENTO MAXIMO DE ELEVACAO 30TXM E CAPACIDADE MAXIMA DE ELEVACAO 8,5T A 3,4M,INCLUSIVE OPERADOR E AUXILIAR. CONFORME NBR 14768</t>
  </si>
  <si>
    <t>H</t>
  </si>
  <si>
    <t>19.004.0046-C</t>
  </si>
  <si>
    <t>01.28</t>
  </si>
  <si>
    <t>CAMIONETE TIPO PICK-UP, COM CABINE SIMPLES E CACAMBA, TIPO LEVE, MOTOR BICOMBUSTIVEL (GASOLINA E ALCOOL) DE 1,6 LITROS, INCLUSIVE MOTORISTA PRODUTIVA</t>
  </si>
  <si>
    <t>19.004.0046-E</t>
  </si>
  <si>
    <t>01.29</t>
  </si>
  <si>
    <t>CAMIONETE TIPO PICK-UP, COM CABINE SIMPLES E CACAMBA, TIPO LEVE, MOTOR BICOMBUSTIVEL (GASOLINA E ALCOOL) DE 1,6 LITROS, INCLUSIVE MOTORISTA. IMPRODUTIVA</t>
  </si>
  <si>
    <t>EQ.04.10.0020(/)</t>
  </si>
  <si>
    <t>01.30</t>
  </si>
  <si>
    <t>CAMINHÃO CESTO AÉREO INCLUINDO MOTORISTA (PRODUTIVA) CONFORME NBR 16092</t>
  </si>
  <si>
    <t>01.31</t>
  </si>
  <si>
    <t>CAMINHÃO CESTO AÉREO INCLUINDO MOTORISTA (IMPRODUTIVA)  CONFORME NBR 16092</t>
  </si>
  <si>
    <t>05.105.0013-A</t>
  </si>
  <si>
    <t>01.32</t>
  </si>
  <si>
    <t>MAO-DE-OBRA DE ELETRICISTA,  C/ NR10, NR35, NR11, NR12, NR17, CONFORME NBR 15152. INCLUSIVE ENCARGOS SOCIAIS (4 ELETRICISTAS) 1.992 H/12 MESES</t>
  </si>
  <si>
    <t>TOTAL GERAL</t>
  </si>
  <si>
    <t>Notas:</t>
  </si>
  <si>
    <r>
      <rPr>
        <sz val="9"/>
        <rFont val="Arial"/>
      </rPr>
      <t xml:space="preserve">1- Este orçamento foi baseado no sistema de custos unitários da </t>
    </r>
    <r>
      <rPr>
        <b/>
        <sz val="9"/>
        <rFont val="Arial"/>
      </rPr>
      <t>EMOP</t>
    </r>
    <r>
      <rPr>
        <sz val="9"/>
        <rFont val="Arial"/>
      </rPr>
      <t xml:space="preserve">-RJ, 13ª edição  Preços referentes a </t>
    </r>
    <r>
      <rPr>
        <b/>
        <sz val="9"/>
        <rFont val="Arial"/>
      </rPr>
      <t>Abril 2025</t>
    </r>
  </si>
  <si>
    <t>2- Os itens que possuem códigos genéricos, foram considerados preços de mercado</t>
  </si>
  <si>
    <r>
      <rPr>
        <sz val="9"/>
        <rFont val="Arial"/>
      </rPr>
      <t>3- Fórmulas na coluna Preço Total, para a linha 10 por, exemplo:</t>
    </r>
    <r>
      <rPr>
        <b/>
        <sz val="9"/>
        <rFont val="Arial"/>
      </rPr>
      <t xml:space="preserve"> = arred(soma(E10*H10);2)</t>
    </r>
    <r>
      <rPr>
        <sz val="9"/>
        <rFont val="Arial"/>
      </rPr>
      <t xml:space="preserve"> é o modo como são definidos os centavos, método a ser aplicado pelo Licitante em sua planilha.</t>
    </r>
  </si>
  <si>
    <t>4- Os preços aplicados estão com desoneração</t>
  </si>
  <si>
    <t>CRONOGRAMA FÍSICO FINANCEIRO REALINHAMENTO</t>
  </si>
  <si>
    <t>DISCRIMINAÇÃO</t>
  </si>
  <si>
    <t>MÊS</t>
  </si>
  <si>
    <t>TOTAL</t>
  </si>
  <si>
    <t>%</t>
  </si>
  <si>
    <t>TOTAL ACUMULADO</t>
  </si>
  <si>
    <t>% ACUMULADO</t>
  </si>
  <si>
    <t>Serviço: Manutenção de Iluminação Pública</t>
  </si>
  <si>
    <t>PLANILHA ORÇAMENTÁRIA</t>
  </si>
  <si>
    <t>RELE FOTOELETRICO, PARA COMANDO DE ILUMINACAO EXTERNA, NA TENSAO DE 220V E CARGA MAXIMA DE 1.000W. FORNECIMENTO (NF)</t>
  </si>
  <si>
    <t>RELE FOTOELETRICO, PARA COMANDO DE ILUMINACAO EXTERNA, NA TENSAO DE 220V E CARGA MAXIMA DE 1.000W. FORNECIMENTO (NA)</t>
  </si>
  <si>
    <t>21.031.0010-A</t>
  </si>
  <si>
    <t>BASE EXTERNA PARA RELE FOTOELETRICO. FORNECIMENTO</t>
  </si>
  <si>
    <t>18.250.0075-F</t>
  </si>
  <si>
    <t>REATOR PARA LAMPADA DE VAPOR SODIO/METALICO DE 400W, 220V. FORNECIMENTO</t>
  </si>
  <si>
    <t>18.250.0070-F</t>
  </si>
  <si>
    <t>REATOR PARA LAMPADA DE VAPOR METALICO/SODIO DE 250W, 220V, PARA USO EXTERNO. FORNECIMENTO</t>
  </si>
  <si>
    <t>18.250.0058-F</t>
  </si>
  <si>
    <t>REATOR PARA LAMPADA DE VAPOR METALICO/SODIO DE 150W, 220V, PARA USO EXTERNO. FORNECIMENTO</t>
  </si>
  <si>
    <t>18.250.0058-G</t>
  </si>
  <si>
    <t>REATOR PARA LAMPADA DE VAPOR METALICO/SODIO DE 70W, 220V, PARA USO EXTERNO. FORNECIMENTO</t>
  </si>
  <si>
    <t>BOCAL E 40</t>
  </si>
  <si>
    <t>BOCAL E 27</t>
  </si>
  <si>
    <t>15.020.0070-F</t>
  </si>
  <si>
    <t>LAMPADA DE VAPOR DE SODIO DE 70W-110/220V. FORNECIMENTO</t>
  </si>
  <si>
    <t>15.020.0075-F</t>
  </si>
  <si>
    <t>LAMPADA DE VAPOR DE SODIO DE 150W-110/220V.FORNECIMENTO</t>
  </si>
  <si>
    <t>15.020.0078-F</t>
  </si>
  <si>
    <t>LAMPADA DE VAPOR DE SODIO DE 250W-110/200V.FORNECIMENTO</t>
  </si>
  <si>
    <t>15.020.0080-F</t>
  </si>
  <si>
    <t xml:space="preserve">LAMPADA DE VAPOR DE SODIO DE 400W-110/220V.FORNECIMENTO </t>
  </si>
  <si>
    <t>15.020.0090-G</t>
  </si>
  <si>
    <t>LAMPADA DE VAPOR METALICO OVOIDE/TUBULAR DE 150W-220V.FORNECIMENTO</t>
  </si>
  <si>
    <t>15.020.0090-F</t>
  </si>
  <si>
    <t xml:space="preserve">LAMPADA DE VAPOR METALICO OVOIDE/TUBULAR DE 250W-220V.FORNECIMENTO </t>
  </si>
  <si>
    <t>15.020.0095-F</t>
  </si>
  <si>
    <t>LAMPADA DE VAPOR METALICO OVOIDE/TUBULAR DE 400W-220V.FORNECIMENTO</t>
  </si>
  <si>
    <t>BRACO PARA ILUMINACAO DE RUAS, EM TUBO DE ACO GALVANIZADO COM DIAMETRO DE=48,2MM, PARA FIXACAO EM POSTE OU PAREDE, PROJECAO HORIZONTAL = 2500MM, PROJECAO VERTICAL = 1660MM. FORNECIMENTO</t>
  </si>
  <si>
    <t>18.027.0089-F</t>
  </si>
  <si>
    <t xml:space="preserve">LUMINARIA FECHADA, PARA ILUMINACAO DE RUAS, AVENIDAS E PRACAS, NA FORMA OVOIDE, CORPO REFLETOR ESTAMPADO EM CHAPA DE ALUMINIO, REFRATOR PRISMATICO EM VIDRO BORO-SILICATO, PARA LAMPADA: MISTA ATE 500W, VAPOR DE MERCURIO, VAPOR DE SODIO OU VAPOR METALICO ATE 400W, INCLUSIVE 20,00M DE FIO 2,5MM2, EXCLUSIVE LAMPADA E REATOR. FORNECIMENTO </t>
  </si>
  <si>
    <t>18.260.0050-F</t>
  </si>
  <si>
    <t xml:space="preserve">ABRACADEIRA DE FIXACAO DE BRACOS DE LUMINARIAS DE 4". FORNECIMENTO </t>
  </si>
  <si>
    <t>CHAVE DE COMANDO 60A</t>
  </si>
  <si>
    <t>CHAVE DE COMANDO 30A</t>
  </si>
  <si>
    <t>15.008.0085-F</t>
  </si>
  <si>
    <t xml:space="preserve">CABO MULTIPLEX DE 16MM2 3 FASES ISOLADAS MAIS NEUTRO NU </t>
  </si>
  <si>
    <t xml:space="preserve">CABO MULTIPLEX DE 25MM2 3 FASES ISOLADAS MAIS NEUTRO NU </t>
  </si>
  <si>
    <t>CAMIONETE TIPO PICK-UP, COM CABINE SIMPLES E CACAMBA, TIPO LEVE, MOTOR BICOMBUSTIVEL (GASOLINA E ALCOOL) DE 1,6 LITROS, INCLUSIVE MOTORISTA</t>
  </si>
  <si>
    <t>CAMINHÃO CESTO AÉREO INCLUINDO MOTORISTA (PRODUTIVA)</t>
  </si>
  <si>
    <t>CAMINHÃO CESTO AÉREO INCLUINDO MOTORISTA (IMPRODUTIVA)</t>
  </si>
  <si>
    <t>MAO-DE-OBRA DE ELETRICISTA,INCLUSIVE ENCARGOS SOCIAIS</t>
  </si>
  <si>
    <r>
      <rPr>
        <sz val="9"/>
        <rFont val="Arial"/>
      </rPr>
      <t xml:space="preserve">1- Este orçamento foi baseado no sistema de custos unitários da </t>
    </r>
    <r>
      <rPr>
        <b/>
        <sz val="9"/>
        <rFont val="Arial"/>
      </rPr>
      <t>EMOP</t>
    </r>
    <r>
      <rPr>
        <sz val="9"/>
        <rFont val="Arial"/>
      </rPr>
      <t xml:space="preserve">-RJ, 13ª edição  Preços referentes a </t>
    </r>
    <r>
      <rPr>
        <b/>
        <sz val="9"/>
        <rFont val="Arial"/>
      </rPr>
      <t>Abril 2025</t>
    </r>
  </si>
  <si>
    <r>
      <rPr>
        <sz val="9"/>
        <rFont val="Arial"/>
      </rPr>
      <t>3- Fórmulas na coluna Preço Total, para a linha 10 por, exemplo:</t>
    </r>
    <r>
      <rPr>
        <b/>
        <sz val="9"/>
        <rFont val="Arial"/>
      </rPr>
      <t xml:space="preserve"> = arred(soma(E10*H10);2)</t>
    </r>
    <r>
      <rPr>
        <sz val="9"/>
        <rFont val="Arial"/>
      </rPr>
      <t xml:space="preserve"> é o modo como são definidos os centavos, método a ser aplicado pelo Licitante em sua planilha.</t>
    </r>
  </si>
  <si>
    <t>Secretaria Municipal de Obras e Desenvolvimento Urbano</t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</si>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</sst>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9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Arial"/>
    </font>
    <font>
      <sz val="10"/>
      <name val="Calibri"/>
    </font>
    <font>
      <b/>
      <sz val="12"/>
      <name val="Arial"/>
    </font>
    <font>
      <sz val="9"/>
      <name val="Arial"/>
    </font>
    <font>
      <sz val="9"/>
      <color rgb="FFFF0000"/>
      <name val="Arial"/>
    </font>
    <font>
      <sz val="10"/>
      <color rgb="FFFF0000"/>
      <name val="Arial"/>
    </font>
    <font>
      <b/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4" fillId="2" borderId="5" xfId="0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center" vertical="top"/>
    </xf>
    <xf numFmtId="4" fontId="2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left" vertical="top"/>
    </xf>
    <xf numFmtId="4" fontId="2" fillId="0" borderId="0" xfId="0" applyNumberFormat="1" applyFont="1" applyAlignment="1"/>
    <xf numFmtId="4" fontId="2" fillId="0" borderId="17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4" fontId="2" fillId="3" borderId="16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4" fontId="1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top"/>
    </xf>
    <xf numFmtId="0" fontId="2" fillId="0" borderId="17" xfId="0" applyFont="1" applyBorder="1" applyAlignment="1"/>
    <xf numFmtId="0" fontId="2" fillId="0" borderId="0" xfId="0" applyFont="1" applyAlignment="1"/>
    <xf numFmtId="4" fontId="1" fillId="4" borderId="16" xfId="0" applyNumberFormat="1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17" xfId="0" applyNumberFormat="1" applyFont="1" applyBorder="1" applyAlignment="1">
      <alignment horizontal="right" vertical="top" wrapText="1"/>
    </xf>
    <xf numFmtId="0" fontId="2" fillId="4" borderId="16" xfId="0" applyFont="1" applyFill="1" applyBorder="1" applyAlignment="1">
      <alignment horizontal="left" vertical="top"/>
    </xf>
    <xf numFmtId="164" fontId="2" fillId="0" borderId="18" xfId="0" applyNumberFormat="1" applyFont="1" applyBorder="1" applyAlignment="1">
      <alignment horizontal="right" vertical="top" wrapText="1"/>
    </xf>
    <xf numFmtId="0" fontId="5" fillId="4" borderId="5" xfId="0" applyFont="1" applyFill="1" applyBorder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/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2" fillId="0" borderId="15" xfId="0" applyFont="1" applyBorder="1" applyAlignment="1"/>
    <xf numFmtId="0" fontId="2" fillId="0" borderId="18" xfId="0" applyFont="1" applyBorder="1" applyAlignment="1"/>
    <xf numFmtId="0" fontId="1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vertical="top" wrapText="1"/>
    </xf>
    <xf numFmtId="4" fontId="2" fillId="0" borderId="10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/>
    <xf numFmtId="0" fontId="2" fillId="0" borderId="10" xfId="0" applyFont="1" applyBorder="1" applyAlignment="1"/>
    <xf numFmtId="4" fontId="2" fillId="0" borderId="10" xfId="0" applyNumberFormat="1" applyFont="1" applyBorder="1" applyAlignment="1"/>
    <xf numFmtId="0" fontId="1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/>
    <xf numFmtId="10" fontId="2" fillId="0" borderId="10" xfId="0" applyNumberFormat="1" applyFont="1" applyBorder="1" applyAlignment="1">
      <alignment horizontal="center"/>
    </xf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4" fillId="2" borderId="30" xfId="0" applyFont="1" applyFill="1" applyBorder="1" applyAlignment="1">
      <alignment horizontal="center"/>
    </xf>
    <xf numFmtId="0" fontId="1" fillId="2" borderId="30" xfId="0" applyFont="1" applyFill="1" applyBorder="1" applyAlignment="1"/>
    <xf numFmtId="0" fontId="2" fillId="2" borderId="31" xfId="0" applyFont="1" applyFill="1" applyBorder="1" applyAlignment="1"/>
    <xf numFmtId="0" fontId="8" fillId="2" borderId="16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4" fontId="1" fillId="0" borderId="14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4" fontId="2" fillId="0" borderId="18" xfId="0" applyNumberFormat="1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vertical="top" wrapText="1"/>
    </xf>
    <xf numFmtId="49" fontId="5" fillId="0" borderId="15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4" fontId="7" fillId="0" borderId="17" xfId="0" applyNumberFormat="1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vertical="top" wrapText="1"/>
    </xf>
    <xf numFmtId="4" fontId="7" fillId="0" borderId="18" xfId="0" applyNumberFormat="1" applyFont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4" fontId="2" fillId="5" borderId="16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right" vertical="top" wrapText="1"/>
    </xf>
    <xf numFmtId="4" fontId="1" fillId="5" borderId="6" xfId="0" applyNumberFormat="1" applyFont="1" applyFill="1" applyBorder="1" applyAlignment="1">
      <alignment vertical="top" wrapText="1"/>
    </xf>
    <xf numFmtId="4" fontId="2" fillId="4" borderId="16" xfId="0" applyNumberFormat="1" applyFont="1" applyFill="1" applyBorder="1" applyAlignment="1">
      <alignment horizontal="center" vertical="top" wrapText="1"/>
    </xf>
    <xf numFmtId="164" fontId="2" fillId="4" borderId="6" xfId="0" applyNumberFormat="1" applyFont="1" applyFill="1" applyBorder="1" applyAlignment="1">
      <alignment horizontal="right" vertical="top" wrapText="1"/>
    </xf>
    <xf numFmtId="4" fontId="1" fillId="4" borderId="6" xfId="0" applyNumberFormat="1" applyFont="1" applyFill="1" applyBorder="1" applyAlignment="1">
      <alignment vertical="top" wrapText="1"/>
    </xf>
    <xf numFmtId="0" fontId="2" fillId="4" borderId="32" xfId="0" applyFont="1" applyFill="1" applyBorder="1" applyAlignment="1">
      <alignment horizontal="left" vertical="top"/>
    </xf>
    <xf numFmtId="4" fontId="2" fillId="0" borderId="21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right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4" fillId="2" borderId="23" xfId="0" applyFont="1" applyFill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9</xdr:row>
      <xdr:rowOff>276225</xdr:rowOff>
    </xdr:from>
    <xdr:ext cx="9115425" cy="9525"/>
    <xdr:sp macro="" textlink="">
      <xdr:nvSpPr>
        <xdr:cNvPr id="37226" name="Shape 37226"/>
        <xdr:cNvSpPr/>
      </xdr:nvSpPr>
      <xdr:spPr>
        <a:xfrm rot="21600000" flipV="1"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37227" name="Shape 37227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37228" name="Shape 37228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37229" name="Shape 37229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12</xdr:col>
      <xdr:colOff>638175</xdr:colOff>
      <xdr:row>0</xdr:row>
      <xdr:rowOff>123825</xdr:rowOff>
    </xdr:from>
    <xdr:ext cx="2276475" cy="10191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9</xdr:row>
      <xdr:rowOff>295275</xdr:rowOff>
    </xdr:from>
    <xdr:ext cx="8582025" cy="0"/>
    <xdr:sp macro="" textlink="">
      <xdr:nvSpPr>
        <xdr:cNvPr id="29448" name="Shape 29448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29449" name="Shape 29449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29450" name="Shape 29450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0" cy="0"/>
    <xdr:sp macro="" textlink="">
      <xdr:nvSpPr>
        <xdr:cNvPr id="29451" name="Shape 29451"/>
        <xdr:cNvSpPr/>
      </xdr:nvSpPr>
      <xdr:spPr>
        <a:xfrm>
          <a:off x="0" y="0"/>
          <a:ext cx="1" cy="1"/>
        </a:xfrm>
        <a:prstGeom prst="line">
          <a:avLst/>
        </a:prstGeom>
        <a:noFill/>
        <a:ln w="3810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12</xdr:col>
      <xdr:colOff>523875</xdr:colOff>
      <xdr:row>0</xdr:row>
      <xdr:rowOff>123825</xdr:rowOff>
    </xdr:from>
    <xdr:ext cx="2362200" cy="101917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46"/>
  <sheetViews>
    <sheetView tabSelected="1" workbookViewId="0">
      <pane ySplit="7" topLeftCell="A32" activePane="bottomLeft" state="frozen"/>
      <selection pane="bottomLeft" activeCell="A7" sqref="A7:I42"/>
    </sheetView>
  </sheetViews>
  <sheetFormatPr defaultColWidth="14.42578125" defaultRowHeight="15" customHeight="1" x14ac:dyDescent="0.2"/>
  <cols>
    <col min="1" max="1" width="13.5703125" customWidth="1"/>
    <col min="2" max="2" width="7.28515625" customWidth="1"/>
    <col min="3" max="3" width="42.85546875" customWidth="1"/>
    <col min="4" max="4" width="5.85546875" customWidth="1"/>
    <col min="5" max="5" width="9" customWidth="1"/>
    <col min="6" max="6" width="9.7109375" customWidth="1"/>
    <col min="7" max="7" width="7.85546875" customWidth="1"/>
    <col min="8" max="8" width="8.42578125" customWidth="1"/>
    <col min="9" max="9" width="13" customWidth="1"/>
    <col min="10" max="12" width="8" customWidth="1"/>
    <col min="13" max="13" width="10.140625" customWidth="1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2.75" customHeight="1" x14ac:dyDescent="0.2">
      <c r="A2" s="4" t="s">
        <v>1</v>
      </c>
      <c r="B2" s="5"/>
      <c r="C2" s="6"/>
      <c r="D2" s="6"/>
      <c r="E2" s="5" t="s">
        <v>2</v>
      </c>
      <c r="F2" s="6"/>
      <c r="G2" s="6"/>
      <c r="H2" s="6"/>
      <c r="I2" s="7"/>
    </row>
    <row r="3" spans="1:9" ht="30" customHeight="1" x14ac:dyDescent="0.2">
      <c r="A3" s="123" t="s">
        <v>3</v>
      </c>
      <c r="B3" s="124"/>
      <c r="C3" s="125"/>
      <c r="D3" s="6"/>
      <c r="E3" s="5" t="s">
        <v>4</v>
      </c>
      <c r="F3" s="6"/>
      <c r="G3" s="6"/>
      <c r="H3" s="6"/>
      <c r="I3" s="7"/>
    </row>
    <row r="4" spans="1:9" ht="16.5" customHeight="1" x14ac:dyDescent="0.2">
      <c r="A4" s="123" t="s">
        <v>5</v>
      </c>
      <c r="B4" s="124"/>
      <c r="C4" s="125"/>
      <c r="D4" s="6"/>
      <c r="E4" s="5" t="s">
        <v>6</v>
      </c>
      <c r="F4" s="6"/>
      <c r="G4" s="6"/>
      <c r="H4" s="6"/>
      <c r="I4" s="7"/>
    </row>
    <row r="5" spans="1:9" ht="12.75" customHeight="1" x14ac:dyDescent="0.2">
      <c r="A5" s="8"/>
      <c r="B5" s="6"/>
      <c r="C5" s="6"/>
      <c r="D5" s="6"/>
      <c r="E5" s="6"/>
      <c r="F5" s="6"/>
      <c r="G5" s="6"/>
      <c r="H5" s="6"/>
      <c r="I5" s="7"/>
    </row>
    <row r="6" spans="1:9" ht="15.75" customHeight="1" x14ac:dyDescent="0.25">
      <c r="A6" s="8"/>
      <c r="B6" s="6"/>
      <c r="C6" s="9" t="s">
        <v>7</v>
      </c>
      <c r="D6" s="6"/>
      <c r="E6" s="6" t="s">
        <v>8</v>
      </c>
      <c r="F6" s="6"/>
      <c r="G6" s="6"/>
      <c r="H6" s="6"/>
      <c r="I6" s="7"/>
    </row>
    <row r="7" spans="1:9" ht="41.25" customHeight="1" x14ac:dyDescent="0.2">
      <c r="A7" s="10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</row>
    <row r="8" spans="1:9" ht="15.75" customHeight="1" x14ac:dyDescent="0.2">
      <c r="A8" s="11"/>
      <c r="B8" s="12" t="s">
        <v>18</v>
      </c>
      <c r="C8" s="13" t="s">
        <v>19</v>
      </c>
      <c r="D8" s="14"/>
      <c r="E8" s="15"/>
      <c r="F8" s="16"/>
      <c r="G8" s="17"/>
      <c r="H8" s="18"/>
      <c r="I8" s="19">
        <f>ROUND(SUM(I9:I40),2)</f>
        <v>2567252.2599999998</v>
      </c>
    </row>
    <row r="9" spans="1:9" ht="39.75" customHeight="1" x14ac:dyDescent="0.2">
      <c r="A9" s="20" t="s">
        <v>20</v>
      </c>
      <c r="B9" s="21" t="s">
        <v>21</v>
      </c>
      <c r="C9" s="22" t="s">
        <v>22</v>
      </c>
      <c r="D9" s="23" t="s">
        <v>23</v>
      </c>
      <c r="E9" s="24">
        <v>1981</v>
      </c>
      <c r="F9" s="25">
        <v>17.579999999999998</v>
      </c>
      <c r="G9" s="26">
        <v>0.16</v>
      </c>
      <c r="H9" s="25">
        <f t="shared" ref="H9:H40" si="0">ROUND(F9*(1+G9),2)</f>
        <v>20.39</v>
      </c>
      <c r="I9" s="25">
        <f t="shared" ref="I9:I40" si="1">ROUND(SUM(E9*H9),2)</f>
        <v>40392.589999999997</v>
      </c>
    </row>
    <row r="10" spans="1:9" ht="19.5" customHeight="1" x14ac:dyDescent="0.2">
      <c r="A10" s="27" t="s">
        <v>24</v>
      </c>
      <c r="B10" s="21" t="s">
        <v>25</v>
      </c>
      <c r="C10" s="28" t="s">
        <v>26</v>
      </c>
      <c r="D10" s="23" t="s">
        <v>23</v>
      </c>
      <c r="E10" s="24">
        <v>750</v>
      </c>
      <c r="F10" s="25">
        <v>11.93</v>
      </c>
      <c r="G10" s="26">
        <v>0.16</v>
      </c>
      <c r="H10" s="25">
        <f t="shared" si="0"/>
        <v>13.84</v>
      </c>
      <c r="I10" s="25">
        <f t="shared" si="1"/>
        <v>10380</v>
      </c>
    </row>
    <row r="11" spans="1:9" ht="30" customHeight="1" x14ac:dyDescent="0.2">
      <c r="A11" s="29" t="s">
        <v>27</v>
      </c>
      <c r="B11" s="21" t="s">
        <v>28</v>
      </c>
      <c r="C11" s="28" t="s">
        <v>29</v>
      </c>
      <c r="D11" s="23" t="s">
        <v>23</v>
      </c>
      <c r="E11" s="24">
        <v>150</v>
      </c>
      <c r="F11" s="25">
        <v>15.13</v>
      </c>
      <c r="G11" s="26">
        <v>0.16</v>
      </c>
      <c r="H11" s="25">
        <f t="shared" si="0"/>
        <v>17.55</v>
      </c>
      <c r="I11" s="25">
        <f t="shared" si="1"/>
        <v>2632.5</v>
      </c>
    </row>
    <row r="12" spans="1:9" ht="15.75" customHeight="1" x14ac:dyDescent="0.2">
      <c r="A12" s="29" t="s">
        <v>30</v>
      </c>
      <c r="B12" s="21" t="s">
        <v>31</v>
      </c>
      <c r="C12" s="22" t="s">
        <v>32</v>
      </c>
      <c r="D12" s="23" t="s">
        <v>23</v>
      </c>
      <c r="E12" s="24">
        <v>50</v>
      </c>
      <c r="F12" s="25">
        <v>2.37</v>
      </c>
      <c r="G12" s="26">
        <v>0.16</v>
      </c>
      <c r="H12" s="25">
        <f t="shared" si="0"/>
        <v>2.75</v>
      </c>
      <c r="I12" s="25">
        <f t="shared" si="1"/>
        <v>137.5</v>
      </c>
    </row>
    <row r="13" spans="1:9" ht="136.5" customHeight="1" x14ac:dyDescent="0.2">
      <c r="A13" s="27" t="s">
        <v>24</v>
      </c>
      <c r="B13" s="21" t="s">
        <v>33</v>
      </c>
      <c r="C13" s="28" t="s">
        <v>34</v>
      </c>
      <c r="D13" s="23" t="s">
        <v>23</v>
      </c>
      <c r="E13" s="24">
        <v>500</v>
      </c>
      <c r="F13" s="25">
        <v>362.33</v>
      </c>
      <c r="G13" s="26">
        <v>0.16</v>
      </c>
      <c r="H13" s="25">
        <f t="shared" si="0"/>
        <v>420.3</v>
      </c>
      <c r="I13" s="25">
        <f t="shared" si="1"/>
        <v>210150</v>
      </c>
    </row>
    <row r="14" spans="1:9" ht="136.5" customHeight="1" x14ac:dyDescent="0.2">
      <c r="A14" s="27" t="s">
        <v>24</v>
      </c>
      <c r="B14" s="21" t="s">
        <v>35</v>
      </c>
      <c r="C14" s="28" t="s">
        <v>36</v>
      </c>
      <c r="D14" s="23" t="s">
        <v>23</v>
      </c>
      <c r="E14" s="24">
        <v>250</v>
      </c>
      <c r="F14" s="25">
        <v>518.36</v>
      </c>
      <c r="G14" s="26">
        <v>0.16</v>
      </c>
      <c r="H14" s="25">
        <f t="shared" si="0"/>
        <v>601.29999999999995</v>
      </c>
      <c r="I14" s="25">
        <f t="shared" si="1"/>
        <v>150325</v>
      </c>
    </row>
    <row r="15" spans="1:9" ht="137.25" customHeight="1" x14ac:dyDescent="0.2">
      <c r="A15" s="27" t="s">
        <v>24</v>
      </c>
      <c r="B15" s="21" t="s">
        <v>37</v>
      </c>
      <c r="C15" s="28" t="s">
        <v>38</v>
      </c>
      <c r="D15" s="23" t="s">
        <v>23</v>
      </c>
      <c r="E15" s="24">
        <v>500</v>
      </c>
      <c r="F15" s="25">
        <v>793.98</v>
      </c>
      <c r="G15" s="26">
        <v>0.16</v>
      </c>
      <c r="H15" s="25">
        <f t="shared" si="0"/>
        <v>921.02</v>
      </c>
      <c r="I15" s="25">
        <f t="shared" si="1"/>
        <v>460510</v>
      </c>
    </row>
    <row r="16" spans="1:9" ht="138" customHeight="1" x14ac:dyDescent="0.2">
      <c r="A16" s="27" t="s">
        <v>24</v>
      </c>
      <c r="B16" s="21" t="s">
        <v>39</v>
      </c>
      <c r="C16" s="28" t="s">
        <v>40</v>
      </c>
      <c r="D16" s="23" t="s">
        <v>23</v>
      </c>
      <c r="E16" s="24">
        <v>100</v>
      </c>
      <c r="F16" s="25">
        <v>806.75</v>
      </c>
      <c r="G16" s="26">
        <v>0.16</v>
      </c>
      <c r="H16" s="25">
        <f t="shared" si="0"/>
        <v>935.83</v>
      </c>
      <c r="I16" s="25">
        <f t="shared" si="1"/>
        <v>93583</v>
      </c>
    </row>
    <row r="17" spans="1:9" ht="124.5" customHeight="1" x14ac:dyDescent="0.2">
      <c r="A17" s="29" t="s">
        <v>41</v>
      </c>
      <c r="B17" s="21" t="s">
        <v>42</v>
      </c>
      <c r="C17" s="28" t="s">
        <v>43</v>
      </c>
      <c r="D17" s="23" t="s">
        <v>23</v>
      </c>
      <c r="E17" s="24">
        <v>30</v>
      </c>
      <c r="F17" s="25">
        <v>180.73</v>
      </c>
      <c r="G17" s="26">
        <v>0.16</v>
      </c>
      <c r="H17" s="25">
        <f t="shared" si="0"/>
        <v>209.65</v>
      </c>
      <c r="I17" s="25">
        <f t="shared" si="1"/>
        <v>6289.5</v>
      </c>
    </row>
    <row r="18" spans="1:9" ht="29.25" customHeight="1" x14ac:dyDescent="0.2">
      <c r="A18" s="29" t="s">
        <v>44</v>
      </c>
      <c r="B18" s="21" t="s">
        <v>45</v>
      </c>
      <c r="C18" s="28" t="s">
        <v>46</v>
      </c>
      <c r="D18" s="23" t="s">
        <v>23</v>
      </c>
      <c r="E18" s="24">
        <v>200</v>
      </c>
      <c r="F18" s="25">
        <v>14.33</v>
      </c>
      <c r="G18" s="26">
        <v>0.16</v>
      </c>
      <c r="H18" s="25">
        <f t="shared" si="0"/>
        <v>16.62</v>
      </c>
      <c r="I18" s="25">
        <f t="shared" si="1"/>
        <v>3324</v>
      </c>
    </row>
    <row r="19" spans="1:9" ht="65.25" customHeight="1" x14ac:dyDescent="0.2">
      <c r="A19" s="27" t="s">
        <v>47</v>
      </c>
      <c r="B19" s="21" t="s">
        <v>48</v>
      </c>
      <c r="C19" s="22" t="s">
        <v>49</v>
      </c>
      <c r="D19" s="23" t="s">
        <v>23</v>
      </c>
      <c r="E19" s="24">
        <v>1164</v>
      </c>
      <c r="F19" s="25">
        <v>205.9</v>
      </c>
      <c r="G19" s="26">
        <v>0.16</v>
      </c>
      <c r="H19" s="25">
        <f t="shared" si="0"/>
        <v>238.84</v>
      </c>
      <c r="I19" s="25">
        <f t="shared" si="1"/>
        <v>278009.76</v>
      </c>
    </row>
    <row r="20" spans="1:9" ht="39" customHeight="1" x14ac:dyDescent="0.2">
      <c r="A20" s="29" t="s">
        <v>50</v>
      </c>
      <c r="B20" s="21" t="s">
        <v>51</v>
      </c>
      <c r="C20" s="28" t="s">
        <v>52</v>
      </c>
      <c r="D20" s="23" t="s">
        <v>23</v>
      </c>
      <c r="E20" s="24">
        <v>372</v>
      </c>
      <c r="F20" s="25">
        <v>42.44</v>
      </c>
      <c r="G20" s="26">
        <v>0.16</v>
      </c>
      <c r="H20" s="25">
        <f t="shared" si="0"/>
        <v>49.23</v>
      </c>
      <c r="I20" s="25">
        <f t="shared" si="1"/>
        <v>18313.560000000001</v>
      </c>
    </row>
    <row r="21" spans="1:9" ht="43.5" customHeight="1" x14ac:dyDescent="0.2">
      <c r="A21" s="29" t="s">
        <v>53</v>
      </c>
      <c r="B21" s="21" t="s">
        <v>54</v>
      </c>
      <c r="C21" s="28" t="s">
        <v>55</v>
      </c>
      <c r="D21" s="23" t="s">
        <v>23</v>
      </c>
      <c r="E21" s="24">
        <v>373</v>
      </c>
      <c r="F21" s="25">
        <v>45.34</v>
      </c>
      <c r="G21" s="26">
        <v>0.16</v>
      </c>
      <c r="H21" s="25">
        <f t="shared" si="0"/>
        <v>52.59</v>
      </c>
      <c r="I21" s="25">
        <f t="shared" si="1"/>
        <v>19616.07</v>
      </c>
    </row>
    <row r="22" spans="1:9" ht="40.5" customHeight="1" x14ac:dyDescent="0.2">
      <c r="A22" s="29" t="s">
        <v>56</v>
      </c>
      <c r="B22" s="21" t="s">
        <v>57</v>
      </c>
      <c r="C22" s="28" t="s">
        <v>58</v>
      </c>
      <c r="D22" s="23" t="s">
        <v>23</v>
      </c>
      <c r="E22" s="24">
        <v>419</v>
      </c>
      <c r="F22" s="25">
        <v>50.47</v>
      </c>
      <c r="G22" s="26">
        <v>0.16</v>
      </c>
      <c r="H22" s="25">
        <f t="shared" si="0"/>
        <v>58.55</v>
      </c>
      <c r="I22" s="25">
        <f t="shared" si="1"/>
        <v>24532.45</v>
      </c>
    </row>
    <row r="23" spans="1:9" ht="51.75" customHeight="1" x14ac:dyDescent="0.2">
      <c r="A23" s="27" t="s">
        <v>59</v>
      </c>
      <c r="B23" s="21" t="s">
        <v>60</v>
      </c>
      <c r="C23" s="22" t="s">
        <v>61</v>
      </c>
      <c r="D23" s="23" t="s">
        <v>62</v>
      </c>
      <c r="E23" s="24">
        <v>6984</v>
      </c>
      <c r="F23" s="30">
        <v>4.17</v>
      </c>
      <c r="G23" s="26">
        <v>0.16</v>
      </c>
      <c r="H23" s="25">
        <f t="shared" si="0"/>
        <v>4.84</v>
      </c>
      <c r="I23" s="25">
        <f t="shared" si="1"/>
        <v>33802.559999999998</v>
      </c>
    </row>
    <row r="24" spans="1:9" ht="29.25" customHeight="1" x14ac:dyDescent="0.2">
      <c r="A24" s="27" t="s">
        <v>24</v>
      </c>
      <c r="B24" s="21" t="s">
        <v>63</v>
      </c>
      <c r="C24" s="28" t="s">
        <v>64</v>
      </c>
      <c r="D24" s="23" t="s">
        <v>62</v>
      </c>
      <c r="E24" s="24">
        <v>1000</v>
      </c>
      <c r="F24" s="30">
        <v>8.86</v>
      </c>
      <c r="G24" s="26">
        <v>0.16</v>
      </c>
      <c r="H24" s="25">
        <f t="shared" si="0"/>
        <v>10.28</v>
      </c>
      <c r="I24" s="25">
        <f t="shared" si="1"/>
        <v>10280</v>
      </c>
    </row>
    <row r="25" spans="1:9" ht="30" customHeight="1" x14ac:dyDescent="0.2">
      <c r="A25" s="27" t="s">
        <v>24</v>
      </c>
      <c r="B25" s="21" t="s">
        <v>65</v>
      </c>
      <c r="C25" s="28" t="s">
        <v>66</v>
      </c>
      <c r="D25" s="23" t="s">
        <v>62</v>
      </c>
      <c r="E25" s="24">
        <v>1000</v>
      </c>
      <c r="F25" s="30">
        <v>12.1</v>
      </c>
      <c r="G25" s="26">
        <v>0.16</v>
      </c>
      <c r="H25" s="25">
        <f t="shared" si="0"/>
        <v>14.04</v>
      </c>
      <c r="I25" s="30">
        <f t="shared" si="1"/>
        <v>14040</v>
      </c>
    </row>
    <row r="26" spans="1:9" ht="31.5" customHeight="1" x14ac:dyDescent="0.2">
      <c r="A26" s="27" t="s">
        <v>24</v>
      </c>
      <c r="B26" s="21" t="s">
        <v>67</v>
      </c>
      <c r="C26" s="22" t="s">
        <v>68</v>
      </c>
      <c r="D26" s="23" t="s">
        <v>62</v>
      </c>
      <c r="E26" s="30">
        <v>1000</v>
      </c>
      <c r="F26" s="24">
        <v>18.600000000000001</v>
      </c>
      <c r="G26" s="26">
        <v>0.16</v>
      </c>
      <c r="H26" s="25">
        <f t="shared" si="0"/>
        <v>21.58</v>
      </c>
      <c r="I26" s="24">
        <f t="shared" si="1"/>
        <v>21580</v>
      </c>
    </row>
    <row r="27" spans="1:9" ht="31.5" customHeight="1" x14ac:dyDescent="0.2">
      <c r="A27" s="31" t="s">
        <v>69</v>
      </c>
      <c r="B27" s="21" t="s">
        <v>70</v>
      </c>
      <c r="C27" s="28" t="s">
        <v>71</v>
      </c>
      <c r="D27" s="23" t="s">
        <v>23</v>
      </c>
      <c r="E27" s="30">
        <v>10</v>
      </c>
      <c r="F27" s="24">
        <v>291.01</v>
      </c>
      <c r="G27" s="26">
        <v>0.16</v>
      </c>
      <c r="H27" s="25">
        <f t="shared" si="0"/>
        <v>337.57</v>
      </c>
      <c r="I27" s="24">
        <f t="shared" si="1"/>
        <v>3375.7</v>
      </c>
    </row>
    <row r="28" spans="1:9" ht="60.75" customHeight="1" x14ac:dyDescent="0.2">
      <c r="A28" s="29" t="s">
        <v>72</v>
      </c>
      <c r="B28" s="21" t="s">
        <v>73</v>
      </c>
      <c r="C28" s="28" t="s">
        <v>74</v>
      </c>
      <c r="D28" s="23" t="s">
        <v>23</v>
      </c>
      <c r="E28" s="30">
        <v>30</v>
      </c>
      <c r="F28" s="24">
        <v>1726.69</v>
      </c>
      <c r="G28" s="26">
        <v>0.16</v>
      </c>
      <c r="H28" s="25">
        <f t="shared" si="0"/>
        <v>2002.96</v>
      </c>
      <c r="I28" s="24">
        <f t="shared" si="1"/>
        <v>60088.800000000003</v>
      </c>
    </row>
    <row r="29" spans="1:9" ht="72.75" customHeight="1" x14ac:dyDescent="0.2">
      <c r="A29" s="29" t="s">
        <v>75</v>
      </c>
      <c r="B29" s="21" t="s">
        <v>76</v>
      </c>
      <c r="C29" s="28" t="s">
        <v>77</v>
      </c>
      <c r="D29" s="23" t="s">
        <v>23</v>
      </c>
      <c r="E29" s="30">
        <v>10</v>
      </c>
      <c r="F29" s="24">
        <v>749.8</v>
      </c>
      <c r="G29" s="26">
        <v>0.16</v>
      </c>
      <c r="H29" s="25">
        <f t="shared" si="0"/>
        <v>869.77</v>
      </c>
      <c r="I29" s="24">
        <f t="shared" si="1"/>
        <v>8697.7000000000007</v>
      </c>
    </row>
    <row r="30" spans="1:9" ht="53.25" customHeight="1" x14ac:dyDescent="0.2">
      <c r="A30" s="29" t="s">
        <v>78</v>
      </c>
      <c r="B30" s="21" t="s">
        <v>79</v>
      </c>
      <c r="C30" s="28" t="s">
        <v>80</v>
      </c>
      <c r="D30" s="23" t="s">
        <v>23</v>
      </c>
      <c r="E30" s="30">
        <v>35</v>
      </c>
      <c r="F30" s="24">
        <v>4450</v>
      </c>
      <c r="G30" s="26">
        <v>0.16</v>
      </c>
      <c r="H30" s="25">
        <f t="shared" si="0"/>
        <v>5162</v>
      </c>
      <c r="I30" s="24">
        <f t="shared" si="1"/>
        <v>180670</v>
      </c>
    </row>
    <row r="31" spans="1:9" ht="50.25" customHeight="1" x14ac:dyDescent="0.2">
      <c r="A31" s="29" t="s">
        <v>81</v>
      </c>
      <c r="B31" s="21" t="s">
        <v>82</v>
      </c>
      <c r="C31" s="28" t="s">
        <v>83</v>
      </c>
      <c r="D31" s="23" t="s">
        <v>23</v>
      </c>
      <c r="E31" s="30">
        <v>25</v>
      </c>
      <c r="F31" s="24">
        <v>1440</v>
      </c>
      <c r="G31" s="26">
        <v>0.16</v>
      </c>
      <c r="H31" s="25">
        <f t="shared" si="0"/>
        <v>1670.4</v>
      </c>
      <c r="I31" s="24">
        <f t="shared" si="1"/>
        <v>41760</v>
      </c>
    </row>
    <row r="32" spans="1:9" ht="41.25" customHeight="1" x14ac:dyDescent="0.2">
      <c r="A32" s="29" t="s">
        <v>84</v>
      </c>
      <c r="B32" s="21" t="s">
        <v>85</v>
      </c>
      <c r="C32" s="28" t="s">
        <v>86</v>
      </c>
      <c r="D32" s="23" t="s">
        <v>23</v>
      </c>
      <c r="E32" s="30">
        <v>20</v>
      </c>
      <c r="F32" s="24">
        <v>3580</v>
      </c>
      <c r="G32" s="26">
        <v>0.16</v>
      </c>
      <c r="H32" s="25">
        <f t="shared" si="0"/>
        <v>4152.8</v>
      </c>
      <c r="I32" s="24">
        <f t="shared" si="1"/>
        <v>83056</v>
      </c>
    </row>
    <row r="33" spans="1:13" ht="50.25" customHeight="1" x14ac:dyDescent="0.2">
      <c r="A33" s="32" t="s">
        <v>87</v>
      </c>
      <c r="B33" s="21" t="s">
        <v>88</v>
      </c>
      <c r="C33" s="28" t="s">
        <v>89</v>
      </c>
      <c r="D33" s="23" t="s">
        <v>23</v>
      </c>
      <c r="E33" s="30">
        <v>55</v>
      </c>
      <c r="F33" s="24">
        <v>87.18</v>
      </c>
      <c r="G33" s="26">
        <v>0.16</v>
      </c>
      <c r="H33" s="25">
        <f t="shared" si="0"/>
        <v>101.13</v>
      </c>
      <c r="I33" s="24">
        <f t="shared" si="1"/>
        <v>5562.15</v>
      </c>
    </row>
    <row r="34" spans="1:13" ht="51.75" customHeight="1" x14ac:dyDescent="0.2">
      <c r="A34" s="29" t="s">
        <v>90</v>
      </c>
      <c r="B34" s="21" t="s">
        <v>91</v>
      </c>
      <c r="C34" s="28" t="s">
        <v>92</v>
      </c>
      <c r="D34" s="23" t="s">
        <v>23</v>
      </c>
      <c r="E34" s="30">
        <v>25</v>
      </c>
      <c r="F34" s="24">
        <v>43.59</v>
      </c>
      <c r="G34" s="26">
        <v>0.16</v>
      </c>
      <c r="H34" s="25">
        <f t="shared" si="0"/>
        <v>50.56</v>
      </c>
      <c r="I34" s="24">
        <f t="shared" si="1"/>
        <v>1264</v>
      </c>
    </row>
    <row r="35" spans="1:13" ht="65.25" customHeight="1" x14ac:dyDescent="0.2">
      <c r="A35" s="29" t="s">
        <v>93</v>
      </c>
      <c r="B35" s="21" t="s">
        <v>94</v>
      </c>
      <c r="C35" s="28" t="s">
        <v>95</v>
      </c>
      <c r="D35" s="23" t="s">
        <v>96</v>
      </c>
      <c r="E35" s="30">
        <v>220</v>
      </c>
      <c r="F35" s="24">
        <v>336.37</v>
      </c>
      <c r="G35" s="26">
        <v>0.16</v>
      </c>
      <c r="H35" s="25">
        <f t="shared" si="0"/>
        <v>390.19</v>
      </c>
      <c r="I35" s="24">
        <f t="shared" si="1"/>
        <v>85841.8</v>
      </c>
    </row>
    <row r="36" spans="1:13" ht="51.75" customHeight="1" x14ac:dyDescent="0.2">
      <c r="A36" s="27" t="s">
        <v>97</v>
      </c>
      <c r="B36" s="21" t="s">
        <v>98</v>
      </c>
      <c r="C36" s="22" t="s">
        <v>99</v>
      </c>
      <c r="D36" s="23" t="s">
        <v>96</v>
      </c>
      <c r="E36" s="24">
        <v>1494</v>
      </c>
      <c r="F36" s="24">
        <v>96.05</v>
      </c>
      <c r="G36" s="26">
        <v>0.16</v>
      </c>
      <c r="H36" s="25">
        <f t="shared" si="0"/>
        <v>111.42</v>
      </c>
      <c r="I36" s="24">
        <f t="shared" si="1"/>
        <v>166461.48000000001</v>
      </c>
    </row>
    <row r="37" spans="1:13" ht="52.5" customHeight="1" x14ac:dyDescent="0.2">
      <c r="A37" s="27" t="s">
        <v>100</v>
      </c>
      <c r="B37" s="21" t="s">
        <v>101</v>
      </c>
      <c r="C37" s="22" t="s">
        <v>102</v>
      </c>
      <c r="D37" s="23" t="s">
        <v>96</v>
      </c>
      <c r="E37" s="24">
        <v>498</v>
      </c>
      <c r="F37" s="24">
        <v>36.049999999999997</v>
      </c>
      <c r="G37" s="26">
        <v>0.16</v>
      </c>
      <c r="H37" s="25">
        <f t="shared" si="0"/>
        <v>41.82</v>
      </c>
      <c r="I37" s="24">
        <f t="shared" si="1"/>
        <v>20826.36</v>
      </c>
      <c r="M37" s="33">
        <f>SUM(I35:I40)</f>
        <v>784879.42</v>
      </c>
    </row>
    <row r="38" spans="1:13" ht="25.5" customHeight="1" x14ac:dyDescent="0.2">
      <c r="A38" s="27" t="s">
        <v>103</v>
      </c>
      <c r="B38" s="21" t="s">
        <v>104</v>
      </c>
      <c r="C38" s="22" t="s">
        <v>105</v>
      </c>
      <c r="D38" s="23" t="s">
        <v>96</v>
      </c>
      <c r="E38" s="34">
        <v>1494</v>
      </c>
      <c r="F38" s="30">
        <v>155.86000000000001</v>
      </c>
      <c r="G38" s="26">
        <v>0.16</v>
      </c>
      <c r="H38" s="25">
        <f t="shared" si="0"/>
        <v>180.8</v>
      </c>
      <c r="I38" s="30">
        <f t="shared" si="1"/>
        <v>270115.20000000001</v>
      </c>
      <c r="L38" s="33"/>
    </row>
    <row r="39" spans="1:13" ht="30" customHeight="1" x14ac:dyDescent="0.2">
      <c r="A39" s="27" t="s">
        <v>103</v>
      </c>
      <c r="B39" s="21" t="s">
        <v>106</v>
      </c>
      <c r="C39" s="22" t="s">
        <v>107</v>
      </c>
      <c r="D39" s="23" t="s">
        <v>96</v>
      </c>
      <c r="E39" s="34">
        <v>498</v>
      </c>
      <c r="F39" s="30">
        <v>96.63</v>
      </c>
      <c r="G39" s="26">
        <v>0.16</v>
      </c>
      <c r="H39" s="25">
        <f t="shared" si="0"/>
        <v>112.09</v>
      </c>
      <c r="I39" s="25">
        <f t="shared" si="1"/>
        <v>55820.82</v>
      </c>
      <c r="M39">
        <f>M37/I42</f>
        <v>0.30572742391898805</v>
      </c>
    </row>
    <row r="40" spans="1:13" ht="46.5" customHeight="1" x14ac:dyDescent="0.2">
      <c r="A40" s="27" t="s">
        <v>108</v>
      </c>
      <c r="B40" s="21" t="s">
        <v>109</v>
      </c>
      <c r="C40" s="22" t="s">
        <v>110</v>
      </c>
      <c r="D40" s="23" t="s">
        <v>96</v>
      </c>
      <c r="E40" s="30">
        <v>7968</v>
      </c>
      <c r="F40" s="30">
        <v>20.100000000000001</v>
      </c>
      <c r="G40" s="26">
        <v>0.16</v>
      </c>
      <c r="H40" s="25">
        <f t="shared" si="0"/>
        <v>23.32</v>
      </c>
      <c r="I40" s="25">
        <f t="shared" si="1"/>
        <v>185813.76000000001</v>
      </c>
    </row>
    <row r="41" spans="1:13" ht="13.5" customHeight="1" x14ac:dyDescent="0.2">
      <c r="A41" s="35"/>
      <c r="B41" s="36"/>
      <c r="C41" s="37"/>
      <c r="D41" s="38"/>
      <c r="E41" s="24"/>
      <c r="F41" s="39"/>
      <c r="G41" s="24"/>
      <c r="H41" s="39"/>
      <c r="I41" s="40"/>
      <c r="M41" s="33"/>
    </row>
    <row r="42" spans="1:13" ht="12.75" customHeight="1" x14ac:dyDescent="0.2">
      <c r="A42" s="41"/>
      <c r="B42" s="42"/>
      <c r="C42" s="43" t="s">
        <v>111</v>
      </c>
      <c r="D42" s="44"/>
      <c r="E42" s="45"/>
      <c r="F42" s="46"/>
      <c r="G42" s="45"/>
      <c r="H42" s="46"/>
      <c r="I42" s="47">
        <f>I8</f>
        <v>2567252.2599999998</v>
      </c>
    </row>
    <row r="43" spans="1:13" ht="12.75" customHeight="1" x14ac:dyDescent="0.2">
      <c r="A43" s="48"/>
      <c r="B43" s="49"/>
      <c r="C43" s="50"/>
      <c r="D43" s="51"/>
      <c r="E43" s="24"/>
      <c r="F43" s="39"/>
      <c r="G43" s="24"/>
      <c r="H43" s="39"/>
      <c r="I43" s="52"/>
    </row>
    <row r="44" spans="1:13" ht="12.75" customHeight="1" x14ac:dyDescent="0.2">
      <c r="A44" s="48"/>
      <c r="B44" s="49"/>
      <c r="C44" s="50"/>
      <c r="D44" s="51"/>
      <c r="E44" s="24"/>
      <c r="F44" s="39"/>
      <c r="G44" s="24"/>
      <c r="H44" s="39"/>
      <c r="I44" s="52"/>
    </row>
    <row r="45" spans="1:13" ht="12.75" customHeight="1" x14ac:dyDescent="0.2">
      <c r="A45" s="48"/>
      <c r="B45" s="49"/>
      <c r="C45" s="50"/>
      <c r="D45" s="51"/>
      <c r="E45" s="24"/>
      <c r="F45" s="39"/>
      <c r="G45" s="24"/>
      <c r="H45" s="39"/>
      <c r="I45" s="52"/>
    </row>
    <row r="46" spans="1:13" ht="12.75" customHeight="1" x14ac:dyDescent="0.2">
      <c r="A46" s="48"/>
      <c r="B46" s="49"/>
      <c r="C46" s="50"/>
      <c r="D46" s="51"/>
      <c r="E46" s="24"/>
      <c r="F46" s="39"/>
      <c r="G46" s="24"/>
      <c r="H46" s="39"/>
      <c r="I46" s="52"/>
    </row>
    <row r="47" spans="1:13" ht="12.75" customHeight="1" x14ac:dyDescent="0.2">
      <c r="A47" s="48"/>
      <c r="B47" s="49"/>
      <c r="C47" s="50"/>
      <c r="D47" s="51"/>
      <c r="E47" s="24"/>
      <c r="F47" s="39"/>
      <c r="G47" s="24"/>
      <c r="H47" s="39"/>
      <c r="I47" s="52"/>
    </row>
    <row r="48" spans="1:13" ht="12.75" customHeight="1" x14ac:dyDescent="0.2">
      <c r="A48" s="48"/>
      <c r="B48" s="49"/>
      <c r="C48" s="53" t="s">
        <v>112</v>
      </c>
      <c r="D48" s="51"/>
      <c r="E48" s="54"/>
      <c r="F48" s="55"/>
      <c r="G48" s="54"/>
      <c r="H48" s="55"/>
      <c r="I48" s="56"/>
    </row>
    <row r="49" spans="1:9" ht="36" customHeight="1" x14ac:dyDescent="0.2">
      <c r="A49" s="48"/>
      <c r="B49" s="49"/>
      <c r="C49" s="57" t="s">
        <v>113</v>
      </c>
      <c r="D49" s="51"/>
      <c r="E49" s="54"/>
      <c r="F49" s="55"/>
      <c r="G49" s="54"/>
      <c r="H49" s="55"/>
      <c r="I49" s="56"/>
    </row>
    <row r="50" spans="1:9" ht="24" customHeight="1" x14ac:dyDescent="0.2">
      <c r="A50" s="48"/>
      <c r="B50" s="49"/>
      <c r="C50" s="57" t="s">
        <v>114</v>
      </c>
      <c r="D50" s="51"/>
      <c r="E50" s="54"/>
      <c r="F50" s="55"/>
      <c r="G50" s="54"/>
      <c r="H50" s="55"/>
      <c r="I50" s="56"/>
    </row>
    <row r="51" spans="1:9" ht="48" customHeight="1" x14ac:dyDescent="0.2">
      <c r="A51" s="27"/>
      <c r="B51" s="58"/>
      <c r="C51" s="57" t="s">
        <v>115</v>
      </c>
      <c r="D51" s="59"/>
      <c r="E51" s="54"/>
      <c r="F51" s="60"/>
      <c r="G51" s="61"/>
      <c r="H51" s="60"/>
      <c r="I51" s="61"/>
    </row>
    <row r="52" spans="1:9" ht="12.75" customHeight="1" x14ac:dyDescent="0.2">
      <c r="A52" s="27"/>
      <c r="B52" s="58"/>
      <c r="C52" s="62" t="s">
        <v>116</v>
      </c>
      <c r="D52" s="59"/>
      <c r="E52" s="54"/>
      <c r="F52" s="63"/>
      <c r="G52" s="63"/>
      <c r="H52" s="63"/>
      <c r="I52" s="63"/>
    </row>
    <row r="53" spans="1:9" ht="12.75" customHeight="1" x14ac:dyDescent="0.2">
      <c r="A53" s="27"/>
      <c r="B53" s="58"/>
      <c r="C53" s="57"/>
      <c r="D53" s="59"/>
      <c r="E53" s="54"/>
      <c r="F53" s="63"/>
      <c r="G53" s="63"/>
      <c r="H53" s="63"/>
      <c r="I53" s="63"/>
    </row>
    <row r="54" spans="1:9" ht="12.75" customHeight="1" x14ac:dyDescent="0.2">
      <c r="A54" s="27"/>
      <c r="B54" s="58"/>
      <c r="C54" s="64"/>
      <c r="D54" s="59"/>
      <c r="E54" s="54"/>
      <c r="F54" s="63"/>
      <c r="G54" s="63"/>
      <c r="H54" s="63"/>
      <c r="I54" s="63"/>
    </row>
    <row r="55" spans="1:9" ht="12.75" customHeight="1" x14ac:dyDescent="0.2">
      <c r="A55" s="27"/>
      <c r="B55" s="58"/>
      <c r="C55" s="64"/>
      <c r="D55" s="59"/>
      <c r="E55" s="54"/>
      <c r="F55" s="63"/>
      <c r="G55" s="63"/>
      <c r="H55" s="63"/>
      <c r="I55" s="63"/>
    </row>
    <row r="56" spans="1:9" ht="12.75" customHeight="1" x14ac:dyDescent="0.2">
      <c r="A56" s="27"/>
      <c r="B56" s="58"/>
      <c r="C56" s="64"/>
      <c r="D56" s="59"/>
      <c r="E56" s="54"/>
      <c r="F56" s="63"/>
      <c r="G56" s="63"/>
      <c r="H56" s="63"/>
      <c r="I56" s="63"/>
    </row>
    <row r="57" spans="1:9" ht="12.75" customHeight="1" x14ac:dyDescent="0.2">
      <c r="A57" s="27"/>
      <c r="B57" s="58"/>
      <c r="C57" s="64"/>
      <c r="D57" s="59"/>
      <c r="E57" s="54"/>
      <c r="F57" s="63"/>
      <c r="G57" s="63"/>
      <c r="H57" s="63"/>
      <c r="I57" s="63"/>
    </row>
    <row r="58" spans="1:9" ht="12.75" customHeight="1" x14ac:dyDescent="0.2">
      <c r="A58" s="27"/>
      <c r="B58" s="58"/>
      <c r="C58" s="64"/>
      <c r="D58" s="59"/>
      <c r="E58" s="54"/>
      <c r="F58" s="63"/>
      <c r="G58" s="63"/>
      <c r="H58" s="63"/>
      <c r="I58" s="63"/>
    </row>
    <row r="59" spans="1:9" ht="12.75" customHeight="1" x14ac:dyDescent="0.2">
      <c r="A59" s="27"/>
      <c r="B59" s="58"/>
      <c r="C59" s="64"/>
      <c r="D59" s="59"/>
      <c r="E59" s="54"/>
      <c r="F59" s="63"/>
      <c r="G59" s="63"/>
      <c r="H59" s="63"/>
      <c r="I59" s="63"/>
    </row>
    <row r="60" spans="1:9" ht="12.75" customHeight="1" x14ac:dyDescent="0.2">
      <c r="A60" s="27"/>
      <c r="B60" s="58"/>
      <c r="C60" s="64"/>
      <c r="D60" s="59"/>
      <c r="E60" s="54"/>
      <c r="F60" s="63"/>
      <c r="G60" s="63"/>
      <c r="H60" s="63"/>
      <c r="I60" s="63"/>
    </row>
    <row r="61" spans="1:9" ht="12.75" customHeight="1" x14ac:dyDescent="0.2">
      <c r="A61" s="27"/>
      <c r="B61" s="58"/>
      <c r="C61" s="64"/>
      <c r="D61" s="59"/>
      <c r="E61" s="54"/>
      <c r="F61" s="63"/>
      <c r="G61" s="63"/>
      <c r="H61" s="63"/>
      <c r="I61" s="63"/>
    </row>
    <row r="62" spans="1:9" ht="12.75" customHeight="1" x14ac:dyDescent="0.2">
      <c r="A62" s="27"/>
      <c r="B62" s="58"/>
      <c r="C62" s="64"/>
      <c r="D62" s="59"/>
      <c r="E62" s="54"/>
      <c r="F62" s="63"/>
      <c r="G62" s="63"/>
      <c r="H62" s="63"/>
      <c r="I62" s="63"/>
    </row>
    <row r="63" spans="1:9" ht="12.75" customHeight="1" x14ac:dyDescent="0.2">
      <c r="A63" s="27"/>
      <c r="B63" s="58"/>
      <c r="C63" s="64"/>
      <c r="D63" s="59"/>
      <c r="E63" s="54"/>
      <c r="F63" s="63"/>
      <c r="G63" s="63"/>
      <c r="H63" s="63"/>
      <c r="I63" s="63"/>
    </row>
    <row r="64" spans="1:9" ht="12.75" customHeight="1" x14ac:dyDescent="0.2">
      <c r="A64" s="27"/>
      <c r="B64" s="58"/>
      <c r="C64" s="64"/>
      <c r="D64" s="59"/>
      <c r="E64" s="54"/>
      <c r="F64" s="63"/>
      <c r="G64" s="63"/>
      <c r="H64" s="63"/>
      <c r="I64" s="63"/>
    </row>
    <row r="65" spans="1:9" ht="12.75" customHeight="1" x14ac:dyDescent="0.2">
      <c r="A65" s="27"/>
      <c r="B65" s="58"/>
      <c r="C65" s="64"/>
      <c r="D65" s="59"/>
      <c r="E65" s="54"/>
      <c r="F65" s="63"/>
      <c r="G65" s="63"/>
      <c r="H65" s="63"/>
      <c r="I65" s="63"/>
    </row>
    <row r="66" spans="1:9" ht="12.75" customHeight="1" x14ac:dyDescent="0.2">
      <c r="A66" s="27"/>
      <c r="B66" s="58"/>
      <c r="C66" s="64"/>
      <c r="D66" s="59"/>
      <c r="E66" s="54"/>
      <c r="F66" s="63"/>
      <c r="G66" s="63"/>
      <c r="H66" s="63"/>
      <c r="I66" s="63"/>
    </row>
    <row r="67" spans="1:9" ht="12.75" customHeight="1" x14ac:dyDescent="0.2">
      <c r="A67" s="27"/>
      <c r="B67" s="58"/>
      <c r="C67" s="64"/>
      <c r="D67" s="59"/>
      <c r="E67" s="54"/>
      <c r="F67" s="63"/>
      <c r="G67" s="63"/>
      <c r="H67" s="63"/>
      <c r="I67" s="63"/>
    </row>
    <row r="68" spans="1:9" ht="12.75" customHeight="1" x14ac:dyDescent="0.2">
      <c r="A68" s="27"/>
      <c r="B68" s="58"/>
      <c r="C68" s="64"/>
      <c r="D68" s="59"/>
      <c r="E68" s="54"/>
      <c r="F68" s="63"/>
      <c r="G68" s="63"/>
      <c r="H68" s="63"/>
      <c r="I68" s="63"/>
    </row>
    <row r="69" spans="1:9" ht="12.75" customHeight="1" x14ac:dyDescent="0.2">
      <c r="A69" s="27"/>
      <c r="B69" s="58"/>
      <c r="C69" s="64"/>
      <c r="D69" s="59"/>
      <c r="E69" s="54"/>
      <c r="F69" s="63"/>
      <c r="G69" s="63"/>
      <c r="H69" s="63"/>
      <c r="I69" s="63"/>
    </row>
    <row r="70" spans="1:9" ht="12.75" customHeight="1" x14ac:dyDescent="0.2">
      <c r="A70" s="27"/>
      <c r="B70" s="58"/>
      <c r="C70" s="64"/>
      <c r="D70" s="59"/>
      <c r="E70" s="54"/>
      <c r="F70" s="63"/>
      <c r="G70" s="63"/>
      <c r="H70" s="63"/>
      <c r="I70" s="63"/>
    </row>
    <row r="71" spans="1:9" ht="12.75" customHeight="1" x14ac:dyDescent="0.2">
      <c r="A71" s="27"/>
      <c r="B71" s="58"/>
      <c r="C71" s="64"/>
      <c r="D71" s="59"/>
      <c r="E71" s="54"/>
      <c r="F71" s="63"/>
      <c r="G71" s="63"/>
      <c r="H71" s="63"/>
      <c r="I71" s="63"/>
    </row>
    <row r="72" spans="1:9" ht="12.75" customHeight="1" x14ac:dyDescent="0.2">
      <c r="A72" s="27"/>
      <c r="B72" s="58"/>
      <c r="C72" s="64"/>
      <c r="D72" s="59"/>
      <c r="E72" s="54"/>
      <c r="F72" s="63"/>
      <c r="G72" s="63"/>
      <c r="H72" s="63"/>
      <c r="I72" s="63"/>
    </row>
    <row r="73" spans="1:9" ht="12.75" customHeight="1" x14ac:dyDescent="0.2">
      <c r="A73" s="27"/>
      <c r="B73" s="58"/>
      <c r="C73" s="64"/>
      <c r="D73" s="59"/>
      <c r="E73" s="54"/>
      <c r="F73" s="63"/>
      <c r="G73" s="63"/>
      <c r="H73" s="63"/>
      <c r="I73" s="63"/>
    </row>
    <row r="74" spans="1:9" ht="12.75" customHeight="1" x14ac:dyDescent="0.2">
      <c r="A74" s="27"/>
      <c r="B74" s="58"/>
      <c r="C74" s="64"/>
      <c r="D74" s="59"/>
      <c r="E74" s="54"/>
      <c r="F74" s="63"/>
      <c r="G74" s="63"/>
      <c r="H74" s="63"/>
      <c r="I74" s="63"/>
    </row>
    <row r="75" spans="1:9" ht="12.75" customHeight="1" x14ac:dyDescent="0.2">
      <c r="A75" s="27"/>
      <c r="B75" s="58"/>
      <c r="C75" s="64"/>
      <c r="D75" s="59"/>
      <c r="E75" s="54"/>
      <c r="F75" s="63"/>
      <c r="G75" s="63"/>
      <c r="H75" s="63"/>
      <c r="I75" s="63"/>
    </row>
    <row r="76" spans="1:9" ht="12.75" customHeight="1" x14ac:dyDescent="0.2">
      <c r="A76" s="27"/>
      <c r="B76" s="58"/>
      <c r="C76" s="64"/>
      <c r="D76" s="59"/>
      <c r="E76" s="54"/>
      <c r="F76" s="63"/>
      <c r="G76" s="63"/>
      <c r="H76" s="63"/>
      <c r="I76" s="63"/>
    </row>
    <row r="77" spans="1:9" ht="12.75" customHeight="1" x14ac:dyDescent="0.2">
      <c r="A77" s="27"/>
      <c r="B77" s="58"/>
      <c r="C77" s="64"/>
      <c r="D77" s="59"/>
      <c r="E77" s="54"/>
      <c r="F77" s="63"/>
      <c r="G77" s="63"/>
      <c r="H77" s="63"/>
      <c r="I77" s="63"/>
    </row>
    <row r="78" spans="1:9" ht="12.75" customHeight="1" x14ac:dyDescent="0.2">
      <c r="A78" s="27"/>
      <c r="B78" s="58"/>
      <c r="C78" s="64"/>
      <c r="D78" s="59"/>
      <c r="E78" s="54"/>
      <c r="F78" s="63"/>
      <c r="G78" s="63"/>
      <c r="H78" s="63"/>
      <c r="I78" s="63"/>
    </row>
    <row r="79" spans="1:9" ht="12.75" customHeight="1" x14ac:dyDescent="0.2">
      <c r="A79" s="27"/>
      <c r="B79" s="58"/>
      <c r="C79" s="64"/>
      <c r="D79" s="59"/>
      <c r="E79" s="54"/>
      <c r="F79" s="63"/>
      <c r="G79" s="63"/>
      <c r="H79" s="63"/>
      <c r="I79" s="63"/>
    </row>
    <row r="80" spans="1:9" ht="12.75" customHeight="1" x14ac:dyDescent="0.2">
      <c r="A80" s="27"/>
      <c r="B80" s="58"/>
      <c r="C80" s="64"/>
      <c r="D80" s="59"/>
      <c r="E80" s="54"/>
      <c r="F80" s="63"/>
      <c r="G80" s="63"/>
      <c r="H80" s="63"/>
      <c r="I80" s="63"/>
    </row>
    <row r="81" spans="1:9" ht="12.75" customHeight="1" x14ac:dyDescent="0.2">
      <c r="A81" s="27"/>
      <c r="B81" s="58"/>
      <c r="C81" s="64"/>
      <c r="D81" s="59"/>
      <c r="E81" s="54"/>
      <c r="F81" s="63"/>
      <c r="G81" s="63"/>
      <c r="H81" s="63"/>
      <c r="I81" s="63"/>
    </row>
    <row r="82" spans="1:9" ht="12.75" customHeight="1" x14ac:dyDescent="0.2">
      <c r="A82" s="27"/>
      <c r="B82" s="58"/>
      <c r="C82" s="64"/>
      <c r="D82" s="59"/>
      <c r="E82" s="54"/>
      <c r="F82" s="63"/>
      <c r="G82" s="63"/>
      <c r="H82" s="63"/>
      <c r="I82" s="63"/>
    </row>
    <row r="83" spans="1:9" ht="12.75" customHeight="1" x14ac:dyDescent="0.2">
      <c r="A83" s="27"/>
      <c r="B83" s="58"/>
      <c r="C83" s="64"/>
      <c r="D83" s="59"/>
      <c r="E83" s="54"/>
      <c r="F83" s="63"/>
      <c r="G83" s="63"/>
      <c r="H83" s="63"/>
      <c r="I83" s="63"/>
    </row>
    <row r="84" spans="1:9" ht="12.75" customHeight="1" x14ac:dyDescent="0.2">
      <c r="A84" s="27"/>
      <c r="B84" s="58"/>
      <c r="C84" s="64"/>
      <c r="D84" s="59"/>
      <c r="E84" s="54"/>
      <c r="F84" s="63"/>
      <c r="G84" s="63"/>
      <c r="H84" s="63"/>
      <c r="I84" s="63"/>
    </row>
    <row r="85" spans="1:9" ht="12.75" customHeight="1" x14ac:dyDescent="0.2">
      <c r="A85" s="27"/>
      <c r="B85" s="58"/>
      <c r="C85" s="64"/>
      <c r="D85" s="59"/>
      <c r="E85" s="54"/>
      <c r="F85" s="63"/>
      <c r="G85" s="63"/>
      <c r="H85" s="63"/>
      <c r="I85" s="63"/>
    </row>
    <row r="86" spans="1:9" ht="12.75" customHeight="1" x14ac:dyDescent="0.2">
      <c r="A86" s="27"/>
      <c r="B86" s="58"/>
      <c r="C86" s="64"/>
      <c r="D86" s="59"/>
      <c r="E86" s="54"/>
      <c r="F86" s="63"/>
      <c r="G86" s="63"/>
      <c r="H86" s="63"/>
      <c r="I86" s="63"/>
    </row>
    <row r="87" spans="1:9" ht="12.75" customHeight="1" x14ac:dyDescent="0.2">
      <c r="A87" s="27"/>
      <c r="B87" s="58"/>
      <c r="C87" s="64"/>
      <c r="D87" s="59"/>
      <c r="E87" s="54"/>
      <c r="F87" s="63"/>
      <c r="G87" s="63"/>
      <c r="H87" s="63"/>
      <c r="I87" s="63"/>
    </row>
    <row r="88" spans="1:9" ht="12.75" customHeight="1" x14ac:dyDescent="0.2">
      <c r="A88" s="27"/>
      <c r="B88" s="58"/>
      <c r="C88" s="64"/>
      <c r="D88" s="59"/>
      <c r="E88" s="54"/>
      <c r="F88" s="63"/>
      <c r="G88" s="63"/>
      <c r="H88" s="63"/>
      <c r="I88" s="63"/>
    </row>
    <row r="89" spans="1:9" ht="12.75" customHeight="1" x14ac:dyDescent="0.2">
      <c r="A89" s="27"/>
      <c r="B89" s="58"/>
      <c r="C89" s="64"/>
      <c r="D89" s="59"/>
      <c r="E89" s="54"/>
      <c r="F89" s="63"/>
      <c r="G89" s="63"/>
      <c r="H89" s="63"/>
      <c r="I89" s="63"/>
    </row>
    <row r="90" spans="1:9" ht="12.75" customHeight="1" x14ac:dyDescent="0.2">
      <c r="A90" s="27"/>
      <c r="B90" s="58"/>
      <c r="C90" s="64"/>
      <c r="D90" s="59"/>
      <c r="E90" s="54"/>
      <c r="F90" s="63"/>
      <c r="G90" s="63"/>
      <c r="H90" s="63"/>
      <c r="I90" s="63"/>
    </row>
    <row r="91" spans="1:9" ht="12.75" customHeight="1" x14ac:dyDescent="0.2">
      <c r="A91" s="27"/>
      <c r="B91" s="58"/>
      <c r="C91" s="64"/>
      <c r="D91" s="59"/>
      <c r="E91" s="54"/>
      <c r="F91" s="63"/>
      <c r="G91" s="63"/>
      <c r="H91" s="63"/>
      <c r="I91" s="63"/>
    </row>
    <row r="92" spans="1:9" ht="12.75" customHeight="1" x14ac:dyDescent="0.2">
      <c r="A92" s="27"/>
      <c r="B92" s="58"/>
      <c r="C92" s="64"/>
      <c r="D92" s="59"/>
      <c r="E92" s="54"/>
      <c r="F92" s="63"/>
      <c r="G92" s="63"/>
      <c r="H92" s="63"/>
      <c r="I92" s="63"/>
    </row>
    <row r="93" spans="1:9" ht="12.75" customHeight="1" x14ac:dyDescent="0.2">
      <c r="A93" s="27"/>
      <c r="B93" s="58"/>
      <c r="C93" s="64"/>
      <c r="D93" s="59"/>
      <c r="E93" s="54"/>
      <c r="F93" s="63"/>
      <c r="G93" s="63"/>
      <c r="H93" s="63"/>
      <c r="I93" s="63"/>
    </row>
    <row r="94" spans="1:9" ht="12.75" customHeight="1" x14ac:dyDescent="0.2">
      <c r="A94" s="27"/>
      <c r="B94" s="58"/>
      <c r="C94" s="64"/>
      <c r="D94" s="59"/>
      <c r="E94" s="54"/>
      <c r="F94" s="63"/>
      <c r="G94" s="63"/>
      <c r="H94" s="63"/>
      <c r="I94" s="63"/>
    </row>
    <row r="95" spans="1:9" ht="12.75" customHeight="1" x14ac:dyDescent="0.2">
      <c r="A95" s="27"/>
      <c r="B95" s="58"/>
      <c r="C95" s="64"/>
      <c r="D95" s="59"/>
      <c r="E95" s="54"/>
      <c r="F95" s="63"/>
      <c r="G95" s="63"/>
      <c r="H95" s="63"/>
      <c r="I95" s="63"/>
    </row>
    <row r="96" spans="1:9" ht="12.75" customHeight="1" x14ac:dyDescent="0.2">
      <c r="A96" s="27"/>
      <c r="B96" s="58"/>
      <c r="C96" s="64"/>
      <c r="D96" s="59"/>
      <c r="E96" s="54"/>
      <c r="F96" s="63"/>
      <c r="G96" s="63"/>
      <c r="H96" s="63"/>
      <c r="I96" s="63"/>
    </row>
    <row r="97" spans="1:9" ht="12.75" customHeight="1" x14ac:dyDescent="0.2">
      <c r="A97" s="27"/>
      <c r="B97" s="58"/>
      <c r="C97" s="55"/>
      <c r="D97" s="59"/>
      <c r="E97" s="54"/>
      <c r="F97" s="63"/>
      <c r="G97" s="63"/>
      <c r="H97" s="63"/>
      <c r="I97" s="63"/>
    </row>
    <row r="98" spans="1:9" ht="12.75" customHeight="1" x14ac:dyDescent="0.2">
      <c r="A98" s="65"/>
      <c r="B98" s="66"/>
      <c r="C98" s="67"/>
      <c r="D98" s="68"/>
      <c r="E98" s="67"/>
      <c r="F98" s="69"/>
      <c r="G98" s="69"/>
      <c r="H98" s="69"/>
      <c r="I98" s="69"/>
    </row>
    <row r="99" spans="1:9" ht="12.75" customHeight="1" x14ac:dyDescent="0.2"/>
    <row r="100" spans="1:9" ht="12.75" customHeight="1" x14ac:dyDescent="0.2"/>
    <row r="101" spans="1:9" ht="12.75" customHeight="1" x14ac:dyDescent="0.2"/>
    <row r="102" spans="1:9" ht="12.75" customHeight="1" x14ac:dyDescent="0.2"/>
    <row r="103" spans="1:9" ht="12.75" customHeight="1" x14ac:dyDescent="0.2"/>
    <row r="104" spans="1:9" ht="12.75" customHeight="1" x14ac:dyDescent="0.2"/>
    <row r="105" spans="1:9" ht="12.75" customHeight="1" x14ac:dyDescent="0.2"/>
    <row r="106" spans="1:9" ht="12.75" customHeight="1" x14ac:dyDescent="0.2"/>
    <row r="107" spans="1:9" ht="12.75" customHeight="1" x14ac:dyDescent="0.2"/>
    <row r="108" spans="1:9" ht="12.75" customHeight="1" x14ac:dyDescent="0.2"/>
    <row r="109" spans="1:9" ht="12.75" customHeight="1" x14ac:dyDescent="0.2"/>
    <row r="110" spans="1:9" ht="12.75" customHeight="1" x14ac:dyDescent="0.2"/>
    <row r="111" spans="1:9" ht="12.75" customHeight="1" x14ac:dyDescent="0.2"/>
    <row r="112" spans="1:9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</sheetData>
  <mergeCells count="2">
    <mergeCell ref="A3:C3"/>
    <mergeCell ref="A4:C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/>
  </sheetViews>
  <sheetFormatPr defaultColWidth="14.42578125" defaultRowHeight="15" customHeight="1" x14ac:dyDescent="0.2"/>
  <cols>
    <col min="1" max="1" width="6.28515625" customWidth="1"/>
    <col min="2" max="2" width="17.85546875" customWidth="1"/>
    <col min="3" max="3" width="10.7109375" customWidth="1"/>
    <col min="4" max="4" width="10.28515625" customWidth="1"/>
    <col min="5" max="5" width="10.5703125" customWidth="1"/>
    <col min="6" max="6" width="11" customWidth="1"/>
    <col min="7" max="7" width="12.42578125" customWidth="1"/>
    <col min="8" max="8" width="11.85546875" customWidth="1"/>
    <col min="9" max="9" width="11.5703125" customWidth="1"/>
    <col min="10" max="10" width="11.85546875" customWidth="1"/>
    <col min="11" max="11" width="11.7109375" customWidth="1"/>
    <col min="12" max="12" width="11.85546875" customWidth="1"/>
    <col min="13" max="13" width="11.7109375" customWidth="1"/>
    <col min="14" max="14" width="12.140625" customWidth="1"/>
    <col min="15" max="15" width="12.28515625" customWidth="1"/>
    <col min="16" max="16" width="8.7109375" customWidth="1"/>
    <col min="17" max="17" width="8" customWidth="1"/>
    <col min="18" max="18" width="14.140625" customWidth="1"/>
  </cols>
  <sheetData>
    <row r="1" spans="1:18" ht="12.75" customHeight="1" x14ac:dyDescent="0.2">
      <c r="A1" s="1" t="s">
        <v>0</v>
      </c>
      <c r="B1" s="7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8" ht="12.75" customHeight="1" x14ac:dyDescent="0.2">
      <c r="A2" s="4" t="s">
        <v>1</v>
      </c>
      <c r="B2" s="5"/>
      <c r="C2" s="6"/>
      <c r="D2" s="5"/>
      <c r="E2" s="5"/>
      <c r="F2" s="5"/>
      <c r="G2" s="5"/>
      <c r="H2" s="5"/>
      <c r="I2" s="5" t="s">
        <v>2</v>
      </c>
      <c r="J2" s="5"/>
      <c r="K2" s="5"/>
      <c r="L2" s="5"/>
      <c r="M2" s="5"/>
      <c r="N2" s="5"/>
      <c r="O2" s="6"/>
      <c r="P2" s="7"/>
    </row>
    <row r="3" spans="1:18" ht="27.75" customHeight="1" x14ac:dyDescent="0.2">
      <c r="A3" s="123" t="s">
        <v>3</v>
      </c>
      <c r="B3" s="124"/>
      <c r="C3" s="124"/>
      <c r="D3" s="124"/>
      <c r="E3" s="124"/>
      <c r="F3" s="124"/>
      <c r="G3" s="125"/>
      <c r="H3" s="71"/>
      <c r="I3" s="5" t="s">
        <v>4</v>
      </c>
      <c r="J3" s="71"/>
      <c r="K3" s="71"/>
      <c r="L3" s="71"/>
      <c r="M3" s="71"/>
      <c r="N3" s="71"/>
      <c r="O3" s="5"/>
      <c r="P3" s="7"/>
    </row>
    <row r="4" spans="1:18" ht="14.25" customHeight="1" x14ac:dyDescent="0.2">
      <c r="A4" s="123" t="s">
        <v>5</v>
      </c>
      <c r="B4" s="124"/>
      <c r="C4" s="125"/>
      <c r="D4" s="71"/>
      <c r="E4" s="71"/>
      <c r="F4" s="71"/>
      <c r="G4" s="71"/>
      <c r="H4" s="71"/>
      <c r="I4" s="5" t="s">
        <v>6</v>
      </c>
      <c r="J4" s="71"/>
      <c r="K4" s="71"/>
      <c r="L4" s="71"/>
      <c r="M4" s="71"/>
      <c r="N4" s="71"/>
      <c r="O4" s="5"/>
      <c r="P4" s="7"/>
    </row>
    <row r="5" spans="1:18" ht="12.75" customHeight="1" x14ac:dyDescent="0.2">
      <c r="A5" s="4"/>
      <c r="B5" s="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5"/>
      <c r="P5" s="7"/>
    </row>
    <row r="6" spans="1:18" ht="15.75" customHeight="1" x14ac:dyDescent="0.25">
      <c r="A6" s="126" t="s">
        <v>117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8" ht="12.75" customHeight="1" x14ac:dyDescent="0.2">
      <c r="A7" s="7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74"/>
    </row>
    <row r="8" spans="1:18" ht="12.75" customHeight="1" x14ac:dyDescent="0.2">
      <c r="A8" s="129" t="s">
        <v>10</v>
      </c>
      <c r="B8" s="131" t="s">
        <v>118</v>
      </c>
      <c r="C8" s="132" t="s">
        <v>119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31" t="s">
        <v>120</v>
      </c>
      <c r="P8" s="131" t="s">
        <v>121</v>
      </c>
    </row>
    <row r="9" spans="1:18" ht="12.75" customHeight="1" x14ac:dyDescent="0.2">
      <c r="A9" s="130"/>
      <c r="B9" s="130"/>
      <c r="C9" s="75">
        <v>1</v>
      </c>
      <c r="D9" s="75">
        <v>2</v>
      </c>
      <c r="E9" s="75">
        <v>3</v>
      </c>
      <c r="F9" s="75">
        <v>4</v>
      </c>
      <c r="G9" s="75">
        <v>5</v>
      </c>
      <c r="H9" s="75">
        <v>6</v>
      </c>
      <c r="I9" s="75">
        <v>7</v>
      </c>
      <c r="J9" s="75">
        <v>8</v>
      </c>
      <c r="K9" s="75">
        <v>9</v>
      </c>
      <c r="L9" s="75">
        <v>10</v>
      </c>
      <c r="M9" s="75">
        <v>11</v>
      </c>
      <c r="N9" s="75">
        <v>12</v>
      </c>
      <c r="O9" s="130"/>
      <c r="P9" s="130"/>
    </row>
    <row r="10" spans="1:18" ht="30.75" customHeight="1" x14ac:dyDescent="0.2">
      <c r="A10" s="76" t="s">
        <v>18</v>
      </c>
      <c r="B10" s="77" t="str">
        <f>'Orç com LED'!C8</f>
        <v>SERVIÇOS GERAIS</v>
      </c>
      <c r="C10" s="78">
        <f>O10/12</f>
        <v>213937.68833333332</v>
      </c>
      <c r="D10" s="78">
        <f>O10/12</f>
        <v>213937.68833333332</v>
      </c>
      <c r="E10" s="78">
        <f>O10/12</f>
        <v>213937.68833333332</v>
      </c>
      <c r="F10" s="78">
        <f>O10/12</f>
        <v>213937.68833333332</v>
      </c>
      <c r="G10" s="78">
        <f>O10/12</f>
        <v>213937.68833333332</v>
      </c>
      <c r="H10" s="78">
        <f>O10/12</f>
        <v>213937.68833333332</v>
      </c>
      <c r="I10" s="78">
        <f>O10/12</f>
        <v>213937.68833333332</v>
      </c>
      <c r="J10" s="78">
        <f>O10/12</f>
        <v>213937.68833333332</v>
      </c>
      <c r="K10" s="78">
        <f>O10/12</f>
        <v>213937.68833333332</v>
      </c>
      <c r="L10" s="78">
        <f>O10/12</f>
        <v>213937.68833333332</v>
      </c>
      <c r="M10" s="78">
        <f>O10/12</f>
        <v>213937.68833333332</v>
      </c>
      <c r="N10" s="78">
        <v>213937.67</v>
      </c>
      <c r="O10" s="79">
        <f>'Orç com LED'!I8</f>
        <v>2567252.2599999998</v>
      </c>
      <c r="P10" s="80">
        <f>O10/O12</f>
        <v>1</v>
      </c>
      <c r="R10" s="33">
        <f t="shared" ref="R10:R13" si="0">SUM(C10:N10)</f>
        <v>2567252.2416666662</v>
      </c>
    </row>
    <row r="11" spans="1:18" ht="12.75" customHeight="1" x14ac:dyDescent="0.2">
      <c r="A11" s="81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1"/>
      <c r="R11" s="33">
        <f t="shared" si="0"/>
        <v>0</v>
      </c>
    </row>
    <row r="12" spans="1:18" ht="12.75" customHeight="1" x14ac:dyDescent="0.2">
      <c r="A12" s="81"/>
      <c r="B12" s="83" t="s">
        <v>120</v>
      </c>
      <c r="C12" s="84">
        <f t="shared" ref="C12:P12" si="1">ROUND(SUM(C10),2)</f>
        <v>213937.69</v>
      </c>
      <c r="D12" s="84">
        <f t="shared" si="1"/>
        <v>213937.69</v>
      </c>
      <c r="E12" s="84">
        <f t="shared" si="1"/>
        <v>213937.69</v>
      </c>
      <c r="F12" s="84">
        <f t="shared" si="1"/>
        <v>213937.69</v>
      </c>
      <c r="G12" s="84">
        <f t="shared" si="1"/>
        <v>213937.69</v>
      </c>
      <c r="H12" s="84">
        <f t="shared" si="1"/>
        <v>213937.69</v>
      </c>
      <c r="I12" s="84">
        <f t="shared" si="1"/>
        <v>213937.69</v>
      </c>
      <c r="J12" s="84">
        <f t="shared" si="1"/>
        <v>213937.69</v>
      </c>
      <c r="K12" s="84">
        <f t="shared" si="1"/>
        <v>213937.69</v>
      </c>
      <c r="L12" s="84">
        <f t="shared" si="1"/>
        <v>213937.69</v>
      </c>
      <c r="M12" s="84">
        <f t="shared" si="1"/>
        <v>213937.69</v>
      </c>
      <c r="N12" s="84">
        <f t="shared" si="1"/>
        <v>213937.67</v>
      </c>
      <c r="O12" s="85">
        <f t="shared" si="1"/>
        <v>2567252.2599999998</v>
      </c>
      <c r="P12" s="80">
        <f t="shared" si="1"/>
        <v>1</v>
      </c>
      <c r="R12" s="33">
        <f t="shared" si="0"/>
        <v>2567252.2599999998</v>
      </c>
    </row>
    <row r="13" spans="1:18" ht="12.75" customHeight="1" x14ac:dyDescent="0.2">
      <c r="A13" s="81"/>
      <c r="B13" s="83" t="s">
        <v>121</v>
      </c>
      <c r="C13" s="86">
        <f>C12/O12</f>
        <v>8.3333333982535868E-2</v>
      </c>
      <c r="D13" s="86">
        <f>D12/O12</f>
        <v>8.3333333982535868E-2</v>
      </c>
      <c r="E13" s="86">
        <f>E12/O12</f>
        <v>8.3333333982535868E-2</v>
      </c>
      <c r="F13" s="86">
        <f>F12/O12</f>
        <v>8.3333333982535868E-2</v>
      </c>
      <c r="G13" s="86">
        <f>G12/O12</f>
        <v>8.3333333982535868E-2</v>
      </c>
      <c r="H13" s="86">
        <f>H12/O12</f>
        <v>8.3333333982535868E-2</v>
      </c>
      <c r="I13" s="86">
        <f>I12/O12</f>
        <v>8.3333333982535868E-2</v>
      </c>
      <c r="J13" s="86">
        <f>J12/O12</f>
        <v>8.3333333982535868E-2</v>
      </c>
      <c r="K13" s="86">
        <f>K12/O12</f>
        <v>8.3333333982535868E-2</v>
      </c>
      <c r="L13" s="86">
        <f>L12/O12</f>
        <v>8.3333333982535868E-2</v>
      </c>
      <c r="M13" s="86">
        <f>M12/O12</f>
        <v>8.3333333982535868E-2</v>
      </c>
      <c r="N13" s="86">
        <f>N12/O12</f>
        <v>8.3333326192105497E-2</v>
      </c>
      <c r="O13" s="82"/>
      <c r="P13" s="80"/>
      <c r="R13" s="33">
        <f t="shared" si="0"/>
        <v>0.99999999999999989</v>
      </c>
    </row>
    <row r="14" spans="1:18" ht="12.75" customHeight="1" x14ac:dyDescent="0.2">
      <c r="A14" s="81"/>
      <c r="B14" s="83" t="s">
        <v>122</v>
      </c>
      <c r="C14" s="84">
        <f t="shared" ref="C14:C15" si="2">C12</f>
        <v>213937.69</v>
      </c>
      <c r="D14" s="84">
        <f t="shared" ref="D14:N14" si="3">C14+D12</f>
        <v>427875.38</v>
      </c>
      <c r="E14" s="84">
        <f t="shared" si="3"/>
        <v>641813.07000000007</v>
      </c>
      <c r="F14" s="84">
        <f t="shared" si="3"/>
        <v>855750.76</v>
      </c>
      <c r="G14" s="84">
        <f t="shared" si="3"/>
        <v>1069688.45</v>
      </c>
      <c r="H14" s="84">
        <f t="shared" si="3"/>
        <v>1283626.1399999999</v>
      </c>
      <c r="I14" s="84">
        <f t="shared" si="3"/>
        <v>1497563.8299999998</v>
      </c>
      <c r="J14" s="84">
        <f t="shared" si="3"/>
        <v>1711501.5199999998</v>
      </c>
      <c r="K14" s="84">
        <f t="shared" si="3"/>
        <v>1925439.2099999997</v>
      </c>
      <c r="L14" s="84">
        <f t="shared" si="3"/>
        <v>2139376.9</v>
      </c>
      <c r="M14" s="84">
        <f t="shared" si="3"/>
        <v>2353314.59</v>
      </c>
      <c r="N14" s="84">
        <f t="shared" si="3"/>
        <v>2567252.2599999998</v>
      </c>
      <c r="O14" s="81"/>
      <c r="P14" s="81"/>
      <c r="R14" s="33"/>
    </row>
    <row r="15" spans="1:18" ht="12.75" customHeight="1" x14ac:dyDescent="0.2">
      <c r="A15" s="81"/>
      <c r="B15" s="83" t="s">
        <v>123</v>
      </c>
      <c r="C15" s="86">
        <f t="shared" si="2"/>
        <v>8.3333333982535868E-2</v>
      </c>
      <c r="D15" s="86">
        <f t="shared" ref="D15:N15" si="4">C15+D13</f>
        <v>0.16666666796507174</v>
      </c>
      <c r="E15" s="86">
        <f t="shared" si="4"/>
        <v>0.25000000194760763</v>
      </c>
      <c r="F15" s="86">
        <f t="shared" si="4"/>
        <v>0.33333333593014347</v>
      </c>
      <c r="G15" s="86">
        <f t="shared" si="4"/>
        <v>0.41666666991267931</v>
      </c>
      <c r="H15" s="86">
        <f t="shared" si="4"/>
        <v>0.50000000389521515</v>
      </c>
      <c r="I15" s="86">
        <f t="shared" si="4"/>
        <v>0.58333333787775099</v>
      </c>
      <c r="J15" s="86">
        <f t="shared" si="4"/>
        <v>0.66666667186028683</v>
      </c>
      <c r="K15" s="86">
        <f t="shared" si="4"/>
        <v>0.75000000584282267</v>
      </c>
      <c r="L15" s="86">
        <f t="shared" si="4"/>
        <v>0.83333333982535851</v>
      </c>
      <c r="M15" s="86">
        <f t="shared" si="4"/>
        <v>0.91666667380789435</v>
      </c>
      <c r="N15" s="86">
        <f t="shared" si="4"/>
        <v>0.99999999999999989</v>
      </c>
      <c r="O15" s="81"/>
      <c r="P15" s="81"/>
      <c r="R15" s="33"/>
    </row>
    <row r="16" spans="1:18" ht="12.75" customHeight="1" x14ac:dyDescent="0.2">
      <c r="R16" s="33"/>
    </row>
    <row r="17" spans="3:15" ht="12.75" customHeight="1" x14ac:dyDescent="0.2"/>
    <row r="18" spans="3:15" ht="12.75" customHeight="1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3:15" ht="12.75" customHeight="1" x14ac:dyDescent="0.2"/>
    <row r="20" spans="3:15" ht="12.75" customHeight="1" x14ac:dyDescent="0.2"/>
    <row r="21" spans="3:15" ht="12.75" customHeight="1" x14ac:dyDescent="0.2"/>
    <row r="22" spans="3:15" ht="12.75" customHeight="1" x14ac:dyDescent="0.2"/>
    <row r="23" spans="3:15" ht="12.75" customHeight="1" x14ac:dyDescent="0.2"/>
    <row r="24" spans="3:15" ht="12.75" customHeight="1" x14ac:dyDescent="0.2"/>
    <row r="25" spans="3:15" ht="12.75" customHeight="1" x14ac:dyDescent="0.2"/>
    <row r="26" spans="3:15" ht="12.75" customHeight="1" x14ac:dyDescent="0.2"/>
    <row r="27" spans="3:15" ht="12.75" customHeight="1" x14ac:dyDescent="0.2"/>
    <row r="28" spans="3:15" ht="12.75" customHeight="1" x14ac:dyDescent="0.2"/>
    <row r="29" spans="3:15" ht="12.75" customHeight="1" x14ac:dyDescent="0.2"/>
    <row r="30" spans="3:15" ht="12.75" customHeight="1" x14ac:dyDescent="0.2"/>
    <row r="31" spans="3:15" ht="12.75" customHeight="1" x14ac:dyDescent="0.2"/>
    <row r="32" spans="3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8">
    <mergeCell ref="A3:G3"/>
    <mergeCell ref="A4:C4"/>
    <mergeCell ref="A6:P6"/>
    <mergeCell ref="A8:A9"/>
    <mergeCell ref="B8:B9"/>
    <mergeCell ref="C8:N8"/>
    <mergeCell ref="O8:O9"/>
    <mergeCell ref="P8:P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34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12.5703125" customWidth="1"/>
    <col min="2" max="2" width="7.28515625" customWidth="1"/>
    <col min="3" max="3" width="44.5703125" customWidth="1"/>
    <col min="4" max="4" width="5.85546875" customWidth="1"/>
    <col min="5" max="5" width="8" customWidth="1"/>
    <col min="6" max="6" width="9.7109375" customWidth="1"/>
    <col min="7" max="7" width="7.85546875" customWidth="1"/>
    <col min="8" max="8" width="9.7109375" customWidth="1"/>
    <col min="9" max="9" width="13" customWidth="1"/>
    <col min="10" max="13" width="8" customWidth="1"/>
  </cols>
  <sheetData>
    <row r="1" spans="1:9" ht="12.75" customHeight="1" x14ac:dyDescent="0.2">
      <c r="A1" s="1" t="s">
        <v>0</v>
      </c>
      <c r="B1" s="70"/>
      <c r="C1" s="2"/>
      <c r="D1" s="2"/>
      <c r="E1" s="2"/>
      <c r="F1" s="2"/>
      <c r="G1" s="2"/>
      <c r="H1" s="2"/>
      <c r="I1" s="3"/>
    </row>
    <row r="2" spans="1:9" ht="12.75" customHeight="1" x14ac:dyDescent="0.2">
      <c r="A2" s="4" t="s">
        <v>1</v>
      </c>
      <c r="B2" s="5"/>
      <c r="C2" s="6"/>
      <c r="D2" s="6"/>
      <c r="E2" s="5" t="s">
        <v>2</v>
      </c>
      <c r="F2" s="6"/>
      <c r="G2" s="6"/>
      <c r="H2" s="6"/>
      <c r="I2" s="7"/>
    </row>
    <row r="3" spans="1:9" ht="18" customHeight="1" x14ac:dyDescent="0.2">
      <c r="A3" s="123" t="s">
        <v>124</v>
      </c>
      <c r="B3" s="124"/>
      <c r="C3" s="125"/>
      <c r="D3" s="6"/>
      <c r="E3" s="5" t="s">
        <v>4</v>
      </c>
      <c r="F3" s="6"/>
      <c r="G3" s="6"/>
      <c r="H3" s="6"/>
      <c r="I3" s="7"/>
    </row>
    <row r="4" spans="1:9" ht="23.25" customHeight="1" x14ac:dyDescent="0.2">
      <c r="A4" s="123" t="s">
        <v>5</v>
      </c>
      <c r="B4" s="124"/>
      <c r="C4" s="125"/>
      <c r="D4" s="6"/>
      <c r="E4" s="5" t="s">
        <v>6</v>
      </c>
      <c r="F4" s="6"/>
      <c r="G4" s="6"/>
      <c r="H4" s="6"/>
      <c r="I4" s="7"/>
    </row>
    <row r="5" spans="1:9" ht="12.75" customHeight="1" x14ac:dyDescent="0.2">
      <c r="A5" s="4"/>
      <c r="B5" s="5"/>
      <c r="C5" s="72"/>
      <c r="D5" s="6"/>
      <c r="E5" s="6"/>
      <c r="F5" s="6"/>
      <c r="G5" s="6"/>
      <c r="H5" s="6"/>
      <c r="I5" s="7"/>
    </row>
    <row r="6" spans="1:9" ht="16.5" customHeight="1" x14ac:dyDescent="0.25">
      <c r="A6" s="87"/>
      <c r="B6" s="88"/>
      <c r="C6" s="89" t="s">
        <v>125</v>
      </c>
      <c r="D6" s="88"/>
      <c r="E6" s="90" t="s">
        <v>8</v>
      </c>
      <c r="F6" s="88"/>
      <c r="G6" s="88"/>
      <c r="H6" s="88"/>
      <c r="I6" s="91"/>
    </row>
    <row r="7" spans="1:9" ht="41.25" customHeight="1" x14ac:dyDescent="0.2">
      <c r="A7" s="92" t="s">
        <v>9</v>
      </c>
      <c r="B7" s="92" t="s">
        <v>10</v>
      </c>
      <c r="C7" s="92" t="s">
        <v>11</v>
      </c>
      <c r="D7" s="92" t="s">
        <v>12</v>
      </c>
      <c r="E7" s="92" t="s">
        <v>13</v>
      </c>
      <c r="F7" s="92" t="s">
        <v>14</v>
      </c>
      <c r="G7" s="92" t="s">
        <v>15</v>
      </c>
      <c r="H7" s="92" t="s">
        <v>16</v>
      </c>
      <c r="I7" s="92" t="s">
        <v>17</v>
      </c>
    </row>
    <row r="8" spans="1:9" ht="15.75" customHeight="1" x14ac:dyDescent="0.2">
      <c r="A8" s="11"/>
      <c r="B8" s="12" t="s">
        <v>18</v>
      </c>
      <c r="C8" s="13" t="s">
        <v>19</v>
      </c>
      <c r="D8" s="14"/>
      <c r="E8" s="93"/>
      <c r="F8" s="94"/>
      <c r="G8" s="95"/>
      <c r="H8" s="95"/>
      <c r="I8" s="96">
        <f>ROUND(SUM(I9:I37),2)</f>
        <v>1234866.74</v>
      </c>
    </row>
    <row r="9" spans="1:9" ht="39.75" customHeight="1" x14ac:dyDescent="0.2">
      <c r="A9" s="27" t="s">
        <v>24</v>
      </c>
      <c r="B9" s="58" t="s">
        <v>21</v>
      </c>
      <c r="C9" s="97" t="s">
        <v>126</v>
      </c>
      <c r="D9" s="59" t="s">
        <v>23</v>
      </c>
      <c r="E9" s="34">
        <v>1981</v>
      </c>
      <c r="F9" s="98">
        <v>17.579999999999998</v>
      </c>
      <c r="G9" s="99">
        <v>1.1599999999999999</v>
      </c>
      <c r="H9" s="99">
        <f t="shared" ref="H9:H37" si="0">ROUND(SUM(F9*G9),2)</f>
        <v>20.39</v>
      </c>
      <c r="I9" s="99">
        <f t="shared" ref="I9:I37" si="1">ROUND(SUM(E9*H9),2)</f>
        <v>40392.589999999997</v>
      </c>
    </row>
    <row r="10" spans="1:9" ht="39.75" customHeight="1" x14ac:dyDescent="0.2">
      <c r="A10" s="27" t="s">
        <v>24</v>
      </c>
      <c r="B10" s="58" t="s">
        <v>25</v>
      </c>
      <c r="C10" s="97" t="s">
        <v>127</v>
      </c>
      <c r="D10" s="59" t="s">
        <v>23</v>
      </c>
      <c r="E10" s="34">
        <v>45</v>
      </c>
      <c r="F10" s="98">
        <v>17.579999999999998</v>
      </c>
      <c r="G10" s="99">
        <v>1.1599999999999999</v>
      </c>
      <c r="H10" s="99">
        <f t="shared" si="0"/>
        <v>20.39</v>
      </c>
      <c r="I10" s="99">
        <f t="shared" si="1"/>
        <v>917.55</v>
      </c>
    </row>
    <row r="11" spans="1:9" ht="27.75" customHeight="1" x14ac:dyDescent="0.2">
      <c r="A11" s="27" t="s">
        <v>128</v>
      </c>
      <c r="B11" s="58" t="s">
        <v>28</v>
      </c>
      <c r="C11" s="97" t="s">
        <v>129</v>
      </c>
      <c r="D11" s="59" t="s">
        <v>23</v>
      </c>
      <c r="E11" s="34">
        <v>680</v>
      </c>
      <c r="F11" s="98">
        <v>10.02</v>
      </c>
      <c r="G11" s="99">
        <v>1.1599999999999999</v>
      </c>
      <c r="H11" s="99">
        <f t="shared" si="0"/>
        <v>11.62</v>
      </c>
      <c r="I11" s="99">
        <f t="shared" si="1"/>
        <v>7901.6</v>
      </c>
    </row>
    <row r="12" spans="1:9" ht="23.25" customHeight="1" x14ac:dyDescent="0.2">
      <c r="A12" s="27" t="s">
        <v>24</v>
      </c>
      <c r="B12" s="58" t="s">
        <v>31</v>
      </c>
      <c r="C12" s="97" t="s">
        <v>26</v>
      </c>
      <c r="D12" s="59" t="s">
        <v>23</v>
      </c>
      <c r="E12" s="34">
        <v>750</v>
      </c>
      <c r="F12" s="98">
        <v>11.93</v>
      </c>
      <c r="G12" s="99">
        <v>1.1599999999999999</v>
      </c>
      <c r="H12" s="99">
        <f t="shared" si="0"/>
        <v>13.84</v>
      </c>
      <c r="I12" s="99">
        <f t="shared" si="1"/>
        <v>10380</v>
      </c>
    </row>
    <row r="13" spans="1:9" ht="27" customHeight="1" x14ac:dyDescent="0.2">
      <c r="A13" s="27" t="s">
        <v>130</v>
      </c>
      <c r="B13" s="58" t="s">
        <v>33</v>
      </c>
      <c r="C13" s="97" t="s">
        <v>131</v>
      </c>
      <c r="D13" s="59" t="s">
        <v>23</v>
      </c>
      <c r="E13" s="34">
        <v>335</v>
      </c>
      <c r="F13" s="98">
        <v>131.80000000000001</v>
      </c>
      <c r="G13" s="99">
        <v>1.1599999999999999</v>
      </c>
      <c r="H13" s="99">
        <f t="shared" si="0"/>
        <v>152.88999999999999</v>
      </c>
      <c r="I13" s="99">
        <f t="shared" si="1"/>
        <v>51218.15</v>
      </c>
    </row>
    <row r="14" spans="1:9" ht="40.5" customHeight="1" x14ac:dyDescent="0.2">
      <c r="A14" s="27" t="s">
        <v>132</v>
      </c>
      <c r="B14" s="58" t="s">
        <v>35</v>
      </c>
      <c r="C14" s="97" t="s">
        <v>133</v>
      </c>
      <c r="D14" s="59" t="s">
        <v>23</v>
      </c>
      <c r="E14" s="34">
        <v>621</v>
      </c>
      <c r="F14" s="98">
        <v>104.75</v>
      </c>
      <c r="G14" s="99">
        <v>1.1599999999999999</v>
      </c>
      <c r="H14" s="99">
        <f t="shared" si="0"/>
        <v>121.51</v>
      </c>
      <c r="I14" s="99">
        <f t="shared" si="1"/>
        <v>75457.710000000006</v>
      </c>
    </row>
    <row r="15" spans="1:9" ht="40.5" customHeight="1" x14ac:dyDescent="0.2">
      <c r="A15" s="27" t="s">
        <v>134</v>
      </c>
      <c r="B15" s="58" t="s">
        <v>37</v>
      </c>
      <c r="C15" s="97" t="s">
        <v>135</v>
      </c>
      <c r="D15" s="59" t="s">
        <v>23</v>
      </c>
      <c r="E15" s="34">
        <v>175</v>
      </c>
      <c r="F15" s="98">
        <v>94.48</v>
      </c>
      <c r="G15" s="99">
        <v>1.1599999999999999</v>
      </c>
      <c r="H15" s="99">
        <f t="shared" si="0"/>
        <v>109.6</v>
      </c>
      <c r="I15" s="99">
        <f t="shared" si="1"/>
        <v>19180</v>
      </c>
    </row>
    <row r="16" spans="1:9" ht="29.25" customHeight="1" x14ac:dyDescent="0.2">
      <c r="A16" s="27" t="s">
        <v>136</v>
      </c>
      <c r="B16" s="58" t="s">
        <v>39</v>
      </c>
      <c r="C16" s="97" t="s">
        <v>137</v>
      </c>
      <c r="D16" s="59" t="s">
        <v>23</v>
      </c>
      <c r="E16" s="34">
        <v>210</v>
      </c>
      <c r="F16" s="98">
        <v>56.24</v>
      </c>
      <c r="G16" s="99">
        <v>1.1599999999999999</v>
      </c>
      <c r="H16" s="99">
        <f t="shared" si="0"/>
        <v>65.239999999999995</v>
      </c>
      <c r="I16" s="99">
        <f t="shared" si="1"/>
        <v>13700.4</v>
      </c>
    </row>
    <row r="17" spans="1:9" ht="19.5" customHeight="1" x14ac:dyDescent="0.2">
      <c r="A17" s="27"/>
      <c r="B17" s="58" t="s">
        <v>42</v>
      </c>
      <c r="C17" s="97" t="s">
        <v>138</v>
      </c>
      <c r="D17" s="59" t="s">
        <v>23</v>
      </c>
      <c r="E17" s="34">
        <v>110</v>
      </c>
      <c r="F17" s="98">
        <v>17.010000000000002</v>
      </c>
      <c r="G17" s="99">
        <v>1.1599999999999999</v>
      </c>
      <c r="H17" s="99">
        <f t="shared" si="0"/>
        <v>19.73</v>
      </c>
      <c r="I17" s="99">
        <f t="shared" si="1"/>
        <v>2170.3000000000002</v>
      </c>
    </row>
    <row r="18" spans="1:9" ht="15.75" customHeight="1" x14ac:dyDescent="0.2">
      <c r="A18" s="27"/>
      <c r="B18" s="58" t="s">
        <v>45</v>
      </c>
      <c r="C18" s="97" t="s">
        <v>139</v>
      </c>
      <c r="D18" s="59" t="s">
        <v>23</v>
      </c>
      <c r="E18" s="34">
        <v>80</v>
      </c>
      <c r="F18" s="98">
        <v>2.37</v>
      </c>
      <c r="G18" s="99">
        <v>1.1599999999999999</v>
      </c>
      <c r="H18" s="99">
        <f t="shared" si="0"/>
        <v>2.75</v>
      </c>
      <c r="I18" s="99">
        <f t="shared" si="1"/>
        <v>220</v>
      </c>
    </row>
    <row r="19" spans="1:9" ht="29.25" customHeight="1" x14ac:dyDescent="0.2">
      <c r="A19" s="27" t="s">
        <v>140</v>
      </c>
      <c r="B19" s="58" t="s">
        <v>48</v>
      </c>
      <c r="C19" s="97" t="s">
        <v>141</v>
      </c>
      <c r="D19" s="59" t="s">
        <v>23</v>
      </c>
      <c r="E19" s="34">
        <v>460</v>
      </c>
      <c r="F19" s="98">
        <v>24.72</v>
      </c>
      <c r="G19" s="99">
        <v>1.1599999999999999</v>
      </c>
      <c r="H19" s="99">
        <f t="shared" si="0"/>
        <v>28.68</v>
      </c>
      <c r="I19" s="99">
        <f t="shared" si="1"/>
        <v>13192.8</v>
      </c>
    </row>
    <row r="20" spans="1:9" ht="31.5" customHeight="1" x14ac:dyDescent="0.2">
      <c r="A20" s="27" t="s">
        <v>142</v>
      </c>
      <c r="B20" s="58" t="s">
        <v>51</v>
      </c>
      <c r="C20" s="97" t="s">
        <v>143</v>
      </c>
      <c r="D20" s="59" t="s">
        <v>23</v>
      </c>
      <c r="E20" s="34">
        <v>200</v>
      </c>
      <c r="F20" s="98">
        <v>50.68</v>
      </c>
      <c r="G20" s="99">
        <v>1.1599999999999999</v>
      </c>
      <c r="H20" s="99">
        <f t="shared" si="0"/>
        <v>58.79</v>
      </c>
      <c r="I20" s="99">
        <f t="shared" si="1"/>
        <v>11758</v>
      </c>
    </row>
    <row r="21" spans="1:9" ht="31.5" customHeight="1" x14ac:dyDescent="0.2">
      <c r="A21" s="27" t="s">
        <v>144</v>
      </c>
      <c r="B21" s="58" t="s">
        <v>54</v>
      </c>
      <c r="C21" s="97" t="s">
        <v>145</v>
      </c>
      <c r="D21" s="59" t="s">
        <v>23</v>
      </c>
      <c r="E21" s="34">
        <v>230</v>
      </c>
      <c r="F21" s="98">
        <v>35.43</v>
      </c>
      <c r="G21" s="99">
        <v>1.1599999999999999</v>
      </c>
      <c r="H21" s="99">
        <f t="shared" si="0"/>
        <v>41.1</v>
      </c>
      <c r="I21" s="99">
        <f t="shared" si="1"/>
        <v>9453</v>
      </c>
    </row>
    <row r="22" spans="1:9" ht="29.25" customHeight="1" x14ac:dyDescent="0.2">
      <c r="A22" s="27" t="s">
        <v>146</v>
      </c>
      <c r="B22" s="58" t="s">
        <v>57</v>
      </c>
      <c r="C22" s="97" t="s">
        <v>147</v>
      </c>
      <c r="D22" s="59" t="s">
        <v>23</v>
      </c>
      <c r="E22" s="34">
        <v>152</v>
      </c>
      <c r="F22" s="98">
        <v>36.43</v>
      </c>
      <c r="G22" s="99">
        <v>1.1599999999999999</v>
      </c>
      <c r="H22" s="99">
        <f t="shared" si="0"/>
        <v>42.26</v>
      </c>
      <c r="I22" s="99">
        <f t="shared" si="1"/>
        <v>6423.52</v>
      </c>
    </row>
    <row r="23" spans="1:9" ht="28.5" customHeight="1" x14ac:dyDescent="0.2">
      <c r="A23" s="27" t="s">
        <v>148</v>
      </c>
      <c r="B23" s="58" t="s">
        <v>60</v>
      </c>
      <c r="C23" s="97" t="s">
        <v>149</v>
      </c>
      <c r="D23" s="59" t="s">
        <v>23</v>
      </c>
      <c r="E23" s="34">
        <v>160</v>
      </c>
      <c r="F23" s="98">
        <v>35.47</v>
      </c>
      <c r="G23" s="99">
        <v>1.1599999999999999</v>
      </c>
      <c r="H23" s="99">
        <f t="shared" si="0"/>
        <v>41.15</v>
      </c>
      <c r="I23" s="99">
        <f t="shared" si="1"/>
        <v>6584</v>
      </c>
    </row>
    <row r="24" spans="1:9" ht="31.5" customHeight="1" x14ac:dyDescent="0.2">
      <c r="A24" s="27" t="s">
        <v>150</v>
      </c>
      <c r="B24" s="58" t="s">
        <v>63</v>
      </c>
      <c r="C24" s="97" t="s">
        <v>151</v>
      </c>
      <c r="D24" s="59" t="s">
        <v>23</v>
      </c>
      <c r="E24" s="34">
        <v>606</v>
      </c>
      <c r="F24" s="98">
        <v>40.369999999999997</v>
      </c>
      <c r="G24" s="99">
        <v>1.1599999999999999</v>
      </c>
      <c r="H24" s="99">
        <f t="shared" si="0"/>
        <v>46.83</v>
      </c>
      <c r="I24" s="99">
        <f t="shared" si="1"/>
        <v>28378.98</v>
      </c>
    </row>
    <row r="25" spans="1:9" ht="29.25" customHeight="1" x14ac:dyDescent="0.2">
      <c r="A25" s="27" t="s">
        <v>152</v>
      </c>
      <c r="B25" s="58" t="s">
        <v>65</v>
      </c>
      <c r="C25" s="97" t="s">
        <v>153</v>
      </c>
      <c r="D25" s="59" t="s">
        <v>23</v>
      </c>
      <c r="E25" s="34">
        <v>460</v>
      </c>
      <c r="F25" s="98">
        <v>33.909999999999997</v>
      </c>
      <c r="G25" s="99">
        <v>1.1599999999999999</v>
      </c>
      <c r="H25" s="99">
        <f t="shared" si="0"/>
        <v>39.340000000000003</v>
      </c>
      <c r="I25" s="99">
        <f t="shared" si="1"/>
        <v>18096.400000000001</v>
      </c>
    </row>
    <row r="26" spans="1:9" ht="65.25" customHeight="1" x14ac:dyDescent="0.2">
      <c r="A26" s="27" t="s">
        <v>47</v>
      </c>
      <c r="B26" s="58" t="s">
        <v>67</v>
      </c>
      <c r="C26" s="97" t="s">
        <v>154</v>
      </c>
      <c r="D26" s="59" t="s">
        <v>23</v>
      </c>
      <c r="E26" s="34">
        <v>70</v>
      </c>
      <c r="F26" s="98">
        <v>205.9</v>
      </c>
      <c r="G26" s="99">
        <v>1.1599999999999999</v>
      </c>
      <c r="H26" s="99">
        <f t="shared" si="0"/>
        <v>238.84</v>
      </c>
      <c r="I26" s="99">
        <f t="shared" si="1"/>
        <v>16718.8</v>
      </c>
    </row>
    <row r="27" spans="1:9" ht="102" customHeight="1" x14ac:dyDescent="0.2">
      <c r="A27" s="27" t="s">
        <v>155</v>
      </c>
      <c r="B27" s="58" t="s">
        <v>70</v>
      </c>
      <c r="C27" s="97" t="s">
        <v>156</v>
      </c>
      <c r="D27" s="59" t="s">
        <v>23</v>
      </c>
      <c r="E27" s="34">
        <v>70</v>
      </c>
      <c r="F27" s="98">
        <v>448.05</v>
      </c>
      <c r="G27" s="99">
        <v>1.1599999999999999</v>
      </c>
      <c r="H27" s="99">
        <f t="shared" si="0"/>
        <v>519.74</v>
      </c>
      <c r="I27" s="99">
        <f t="shared" si="1"/>
        <v>36381.800000000003</v>
      </c>
    </row>
    <row r="28" spans="1:9" ht="30" customHeight="1" x14ac:dyDescent="0.2">
      <c r="A28" s="27" t="s">
        <v>157</v>
      </c>
      <c r="B28" s="58" t="s">
        <v>73</v>
      </c>
      <c r="C28" s="97" t="s">
        <v>158</v>
      </c>
      <c r="D28" s="59" t="s">
        <v>23</v>
      </c>
      <c r="E28" s="34">
        <v>65</v>
      </c>
      <c r="F28" s="98">
        <v>39.549999999999997</v>
      </c>
      <c r="G28" s="99">
        <v>1.1599999999999999</v>
      </c>
      <c r="H28" s="99">
        <f t="shared" si="0"/>
        <v>45.88</v>
      </c>
      <c r="I28" s="99">
        <f t="shared" si="1"/>
        <v>2982.2</v>
      </c>
    </row>
    <row r="29" spans="1:9" ht="16.5" customHeight="1" x14ac:dyDescent="0.2">
      <c r="A29" s="27" t="s">
        <v>24</v>
      </c>
      <c r="B29" s="58" t="s">
        <v>76</v>
      </c>
      <c r="C29" s="97" t="s">
        <v>159</v>
      </c>
      <c r="D29" s="59" t="s">
        <v>23</v>
      </c>
      <c r="E29" s="34">
        <v>20</v>
      </c>
      <c r="F29" s="98">
        <v>309</v>
      </c>
      <c r="G29" s="99">
        <v>1.1599999999999999</v>
      </c>
      <c r="H29" s="99">
        <f t="shared" si="0"/>
        <v>358.44</v>
      </c>
      <c r="I29" s="99">
        <f t="shared" si="1"/>
        <v>7168.8</v>
      </c>
    </row>
    <row r="30" spans="1:9" ht="19.5" customHeight="1" x14ac:dyDescent="0.2">
      <c r="A30" s="27" t="s">
        <v>24</v>
      </c>
      <c r="B30" s="58" t="s">
        <v>79</v>
      </c>
      <c r="C30" s="97" t="s">
        <v>160</v>
      </c>
      <c r="D30" s="59" t="s">
        <v>23</v>
      </c>
      <c r="E30" s="34">
        <v>6</v>
      </c>
      <c r="F30" s="98">
        <v>192.7</v>
      </c>
      <c r="G30" s="99">
        <v>1.1599999999999999</v>
      </c>
      <c r="H30" s="99">
        <f t="shared" si="0"/>
        <v>223.53</v>
      </c>
      <c r="I30" s="99">
        <f t="shared" si="1"/>
        <v>1341.18</v>
      </c>
    </row>
    <row r="31" spans="1:9" ht="64.5" customHeight="1" x14ac:dyDescent="0.2">
      <c r="A31" s="27" t="s">
        <v>161</v>
      </c>
      <c r="B31" s="58" t="s">
        <v>82</v>
      </c>
      <c r="C31" s="97" t="s">
        <v>61</v>
      </c>
      <c r="D31" s="59" t="s">
        <v>62</v>
      </c>
      <c r="E31" s="34">
        <v>400</v>
      </c>
      <c r="F31" s="98">
        <v>1.94</v>
      </c>
      <c r="G31" s="99">
        <v>1.1599999999999999</v>
      </c>
      <c r="H31" s="99">
        <f t="shared" si="0"/>
        <v>2.25</v>
      </c>
      <c r="I31" s="99">
        <f t="shared" si="1"/>
        <v>900</v>
      </c>
    </row>
    <row r="32" spans="1:9" ht="35.25" customHeight="1" x14ac:dyDescent="0.2">
      <c r="A32" s="27" t="s">
        <v>24</v>
      </c>
      <c r="B32" s="58" t="s">
        <v>85</v>
      </c>
      <c r="C32" s="97" t="s">
        <v>162</v>
      </c>
      <c r="D32" s="59" t="s">
        <v>62</v>
      </c>
      <c r="E32" s="34">
        <v>500</v>
      </c>
      <c r="F32" s="98">
        <v>12.1</v>
      </c>
      <c r="G32" s="99">
        <v>1.1599999999999999</v>
      </c>
      <c r="H32" s="99">
        <f t="shared" si="0"/>
        <v>14.04</v>
      </c>
      <c r="I32" s="99">
        <f t="shared" si="1"/>
        <v>7020</v>
      </c>
    </row>
    <row r="33" spans="1:13" ht="31.5" customHeight="1" x14ac:dyDescent="0.2">
      <c r="A33" s="65" t="s">
        <v>24</v>
      </c>
      <c r="B33" s="66" t="s">
        <v>88</v>
      </c>
      <c r="C33" s="100" t="s">
        <v>163</v>
      </c>
      <c r="D33" s="68" t="s">
        <v>62</v>
      </c>
      <c r="E33" s="101">
        <v>400</v>
      </c>
      <c r="F33" s="98">
        <v>18.600000000000001</v>
      </c>
      <c r="G33" s="102">
        <v>1.1599999999999999</v>
      </c>
      <c r="H33" s="102">
        <f t="shared" si="0"/>
        <v>21.58</v>
      </c>
      <c r="I33" s="102">
        <f t="shared" si="1"/>
        <v>8632</v>
      </c>
    </row>
    <row r="34" spans="1:13" ht="50.25" customHeight="1" x14ac:dyDescent="0.2">
      <c r="A34" s="27" t="s">
        <v>97</v>
      </c>
      <c r="B34" s="58" t="s">
        <v>91</v>
      </c>
      <c r="C34" s="97" t="s">
        <v>164</v>
      </c>
      <c r="D34" s="59" t="s">
        <v>96</v>
      </c>
      <c r="E34" s="34">
        <v>2216</v>
      </c>
      <c r="F34" s="98">
        <v>96.05</v>
      </c>
      <c r="G34" s="99">
        <v>1.1599999999999999</v>
      </c>
      <c r="H34" s="99">
        <f t="shared" si="0"/>
        <v>111.42</v>
      </c>
      <c r="I34" s="99">
        <f t="shared" si="1"/>
        <v>246906.72</v>
      </c>
    </row>
    <row r="35" spans="1:13" ht="25.5" customHeight="1" x14ac:dyDescent="0.2">
      <c r="A35" s="103" t="s">
        <v>24</v>
      </c>
      <c r="B35" s="58" t="s">
        <v>94</v>
      </c>
      <c r="C35" s="104" t="s">
        <v>165</v>
      </c>
      <c r="D35" s="105" t="s">
        <v>96</v>
      </c>
      <c r="E35" s="34">
        <v>1840</v>
      </c>
      <c r="F35" s="98">
        <v>155.86000000000001</v>
      </c>
      <c r="G35" s="99">
        <v>1.1599999999999999</v>
      </c>
      <c r="H35" s="99">
        <f t="shared" si="0"/>
        <v>180.8</v>
      </c>
      <c r="I35" s="99">
        <f t="shared" si="1"/>
        <v>332672</v>
      </c>
      <c r="L35" s="33"/>
    </row>
    <row r="36" spans="1:13" ht="27" customHeight="1" x14ac:dyDescent="0.2">
      <c r="A36" s="103"/>
      <c r="B36" s="58" t="s">
        <v>98</v>
      </c>
      <c r="C36" s="104" t="s">
        <v>166</v>
      </c>
      <c r="D36" s="105" t="s">
        <v>96</v>
      </c>
      <c r="E36" s="34">
        <v>464</v>
      </c>
      <c r="F36" s="98">
        <v>96.63</v>
      </c>
      <c r="G36" s="99">
        <v>1.1599999999999999</v>
      </c>
      <c r="H36" s="99">
        <f t="shared" si="0"/>
        <v>112.09</v>
      </c>
      <c r="I36" s="99">
        <f t="shared" si="1"/>
        <v>52009.760000000002</v>
      </c>
    </row>
    <row r="37" spans="1:13" ht="28.5" customHeight="1" x14ac:dyDescent="0.2">
      <c r="A37" s="27" t="s">
        <v>108</v>
      </c>
      <c r="B37" s="58" t="s">
        <v>101</v>
      </c>
      <c r="C37" s="97" t="s">
        <v>167</v>
      </c>
      <c r="D37" s="59" t="s">
        <v>96</v>
      </c>
      <c r="E37" s="34">
        <v>8864</v>
      </c>
      <c r="F37" s="98">
        <v>20.100000000000001</v>
      </c>
      <c r="G37" s="99">
        <v>1.1599999999999999</v>
      </c>
      <c r="H37" s="99">
        <f t="shared" si="0"/>
        <v>23.32</v>
      </c>
      <c r="I37" s="99">
        <f t="shared" si="1"/>
        <v>206708.48000000001</v>
      </c>
    </row>
    <row r="38" spans="1:13" ht="28.5" customHeight="1" x14ac:dyDescent="0.2">
      <c r="A38" s="103"/>
      <c r="B38" s="58"/>
      <c r="C38" s="104"/>
      <c r="D38" s="105"/>
      <c r="E38" s="34"/>
      <c r="F38" s="99"/>
      <c r="G38" s="99"/>
      <c r="H38" s="99"/>
      <c r="I38" s="99"/>
    </row>
    <row r="39" spans="1:13" ht="20.25" customHeight="1" x14ac:dyDescent="0.2">
      <c r="A39" s="27"/>
      <c r="B39" s="58"/>
      <c r="C39" s="97"/>
      <c r="D39" s="59"/>
      <c r="E39" s="34"/>
      <c r="F39" s="99"/>
      <c r="G39" s="99"/>
      <c r="H39" s="99"/>
      <c r="I39" s="99"/>
    </row>
    <row r="40" spans="1:13" ht="19.5" customHeight="1" x14ac:dyDescent="0.2">
      <c r="A40" s="35"/>
      <c r="B40" s="36"/>
      <c r="C40" s="106"/>
      <c r="D40" s="38"/>
      <c r="E40" s="107"/>
      <c r="F40" s="108"/>
      <c r="G40" s="108"/>
      <c r="H40" s="108"/>
      <c r="I40" s="109"/>
      <c r="M40" s="33"/>
    </row>
    <row r="41" spans="1:13" ht="12.75" customHeight="1" x14ac:dyDescent="0.2">
      <c r="A41" s="110"/>
      <c r="B41" s="111"/>
      <c r="C41" s="112" t="s">
        <v>111</v>
      </c>
      <c r="D41" s="113"/>
      <c r="E41" s="114"/>
      <c r="F41" s="115"/>
      <c r="G41" s="115"/>
      <c r="H41" s="115"/>
      <c r="I41" s="116">
        <f>I8</f>
        <v>1234866.74</v>
      </c>
    </row>
    <row r="42" spans="1:13" ht="12.75" customHeight="1" x14ac:dyDescent="0.2">
      <c r="A42" s="48"/>
      <c r="B42" s="49"/>
      <c r="C42" s="50"/>
      <c r="D42" s="51"/>
      <c r="E42" s="117"/>
      <c r="F42" s="118"/>
      <c r="G42" s="118"/>
      <c r="H42" s="118"/>
      <c r="I42" s="119"/>
    </row>
    <row r="43" spans="1:13" ht="12.75" customHeight="1" x14ac:dyDescent="0.2">
      <c r="A43" s="48"/>
      <c r="B43" s="49"/>
      <c r="C43" s="50"/>
      <c r="D43" s="51"/>
      <c r="E43" s="117"/>
      <c r="F43" s="118"/>
      <c r="G43" s="118"/>
      <c r="H43" s="118"/>
      <c r="I43" s="119"/>
    </row>
    <row r="44" spans="1:13" ht="12.75" customHeight="1" x14ac:dyDescent="0.2">
      <c r="A44" s="48"/>
      <c r="B44" s="49"/>
      <c r="C44" s="50"/>
      <c r="D44" s="51"/>
      <c r="E44" s="117"/>
      <c r="F44" s="118"/>
      <c r="G44" s="118"/>
      <c r="H44" s="118"/>
      <c r="I44" s="119"/>
    </row>
    <row r="45" spans="1:13" ht="12.75" customHeight="1" x14ac:dyDescent="0.2">
      <c r="A45" s="48"/>
      <c r="B45" s="49"/>
      <c r="C45" s="50"/>
      <c r="D45" s="51"/>
      <c r="E45" s="117"/>
      <c r="F45" s="118"/>
      <c r="G45" s="118"/>
      <c r="H45" s="118"/>
      <c r="I45" s="119"/>
    </row>
    <row r="46" spans="1:13" ht="12.75" customHeight="1" x14ac:dyDescent="0.2">
      <c r="A46" s="48"/>
      <c r="B46" s="49"/>
      <c r="C46" s="53" t="s">
        <v>112</v>
      </c>
      <c r="D46" s="51"/>
      <c r="E46" s="117"/>
      <c r="F46" s="118"/>
      <c r="G46" s="118"/>
      <c r="H46" s="118"/>
      <c r="I46" s="119"/>
    </row>
    <row r="47" spans="1:13" ht="36" customHeight="1" x14ac:dyDescent="0.2">
      <c r="A47" s="48"/>
      <c r="B47" s="49"/>
      <c r="C47" s="57" t="s">
        <v>168</v>
      </c>
      <c r="D47" s="51"/>
      <c r="E47" s="117"/>
      <c r="F47" s="118"/>
      <c r="G47" s="118"/>
      <c r="H47" s="118"/>
      <c r="I47" s="119"/>
    </row>
    <row r="48" spans="1:13" ht="12.75" customHeight="1" x14ac:dyDescent="0.2">
      <c r="A48" s="48"/>
      <c r="B48" s="49"/>
      <c r="C48" s="57"/>
      <c r="D48" s="51"/>
      <c r="E48" s="117"/>
      <c r="F48" s="118"/>
      <c r="G48" s="118"/>
      <c r="H48" s="118"/>
      <c r="I48" s="119"/>
    </row>
    <row r="49" spans="1:9" ht="24" customHeight="1" x14ac:dyDescent="0.2">
      <c r="A49" s="48"/>
      <c r="B49" s="49"/>
      <c r="C49" s="57" t="s">
        <v>114</v>
      </c>
      <c r="D49" s="51"/>
      <c r="E49" s="117"/>
      <c r="F49" s="118"/>
      <c r="G49" s="118"/>
      <c r="H49" s="118"/>
      <c r="I49" s="119"/>
    </row>
    <row r="50" spans="1:9" ht="12.75" customHeight="1" x14ac:dyDescent="0.2">
      <c r="A50" s="48"/>
      <c r="B50" s="49"/>
      <c r="C50" s="28"/>
      <c r="D50" s="51"/>
      <c r="E50" s="117"/>
      <c r="F50" s="118"/>
      <c r="G50" s="118"/>
      <c r="H50" s="118"/>
      <c r="I50" s="119"/>
    </row>
    <row r="51" spans="1:9" ht="48" customHeight="1" x14ac:dyDescent="0.2">
      <c r="A51" s="27"/>
      <c r="B51" s="58"/>
      <c r="C51" s="57" t="s">
        <v>169</v>
      </c>
      <c r="D51" s="59"/>
      <c r="E51" s="34"/>
      <c r="F51" s="63"/>
      <c r="G51" s="63"/>
      <c r="H51" s="63"/>
      <c r="I51" s="63"/>
    </row>
    <row r="52" spans="1:9" ht="12.75" customHeight="1" x14ac:dyDescent="0.2">
      <c r="A52" s="27"/>
      <c r="B52" s="58"/>
      <c r="C52" s="57"/>
      <c r="D52" s="59"/>
      <c r="E52" s="34"/>
      <c r="F52" s="63"/>
      <c r="G52" s="63"/>
      <c r="H52" s="63"/>
      <c r="I52" s="63"/>
    </row>
    <row r="53" spans="1:9" ht="12.75" customHeight="1" x14ac:dyDescent="0.2">
      <c r="A53" s="27"/>
      <c r="B53" s="58"/>
      <c r="C53" s="62" t="s">
        <v>116</v>
      </c>
      <c r="D53" s="59"/>
      <c r="E53" s="34"/>
      <c r="F53" s="63"/>
      <c r="G53" s="63"/>
      <c r="H53" s="63"/>
      <c r="I53" s="63"/>
    </row>
    <row r="54" spans="1:9" ht="12.75" customHeight="1" x14ac:dyDescent="0.2">
      <c r="A54" s="27"/>
      <c r="B54" s="58"/>
      <c r="C54" s="57"/>
      <c r="D54" s="59"/>
      <c r="E54" s="34"/>
      <c r="F54" s="63"/>
      <c r="G54" s="63"/>
      <c r="H54" s="63"/>
      <c r="I54" s="63"/>
    </row>
    <row r="55" spans="1:9" ht="12.75" customHeight="1" x14ac:dyDescent="0.2">
      <c r="A55" s="27"/>
      <c r="B55" s="58"/>
      <c r="C55" s="64"/>
      <c r="D55" s="59"/>
      <c r="E55" s="34"/>
      <c r="F55" s="63"/>
      <c r="G55" s="63"/>
      <c r="H55" s="63"/>
      <c r="I55" s="63"/>
    </row>
    <row r="56" spans="1:9" ht="12.75" customHeight="1" x14ac:dyDescent="0.2">
      <c r="A56" s="27"/>
      <c r="B56" s="58"/>
      <c r="C56" s="64"/>
      <c r="D56" s="59"/>
      <c r="E56" s="34"/>
      <c r="F56" s="63"/>
      <c r="G56" s="63"/>
      <c r="H56" s="63"/>
      <c r="I56" s="63"/>
    </row>
    <row r="57" spans="1:9" ht="12.75" customHeight="1" x14ac:dyDescent="0.2">
      <c r="A57" s="27"/>
      <c r="B57" s="58"/>
      <c r="C57" s="64"/>
      <c r="D57" s="59"/>
      <c r="E57" s="34"/>
      <c r="F57" s="63"/>
      <c r="G57" s="63"/>
      <c r="H57" s="63"/>
      <c r="I57" s="63"/>
    </row>
    <row r="58" spans="1:9" ht="12.75" customHeight="1" x14ac:dyDescent="0.2">
      <c r="A58" s="27"/>
      <c r="B58" s="58"/>
      <c r="C58" s="64"/>
      <c r="D58" s="59"/>
      <c r="E58" s="34"/>
      <c r="F58" s="63"/>
      <c r="G58" s="63"/>
      <c r="H58" s="63"/>
      <c r="I58" s="63"/>
    </row>
    <row r="59" spans="1:9" ht="12.75" customHeight="1" x14ac:dyDescent="0.2">
      <c r="A59" s="27"/>
      <c r="B59" s="58"/>
      <c r="C59" s="64"/>
      <c r="D59" s="59"/>
      <c r="E59" s="34"/>
      <c r="F59" s="63"/>
      <c r="G59" s="63"/>
      <c r="H59" s="63"/>
      <c r="I59" s="63"/>
    </row>
    <row r="60" spans="1:9" ht="12.75" customHeight="1" x14ac:dyDescent="0.2">
      <c r="A60" s="27"/>
      <c r="B60" s="58"/>
      <c r="C60" s="64"/>
      <c r="D60" s="59"/>
      <c r="E60" s="34"/>
      <c r="F60" s="63"/>
      <c r="G60" s="63"/>
      <c r="H60" s="63"/>
      <c r="I60" s="63"/>
    </row>
    <row r="61" spans="1:9" ht="12.75" customHeight="1" x14ac:dyDescent="0.2">
      <c r="A61" s="27"/>
      <c r="B61" s="58"/>
      <c r="C61" s="64"/>
      <c r="D61" s="59"/>
      <c r="E61" s="34"/>
      <c r="F61" s="63"/>
      <c r="G61" s="63"/>
      <c r="H61" s="63"/>
      <c r="I61" s="63"/>
    </row>
    <row r="62" spans="1:9" ht="12.75" customHeight="1" x14ac:dyDescent="0.2">
      <c r="A62" s="27"/>
      <c r="B62" s="58"/>
      <c r="C62" s="64"/>
      <c r="D62" s="59"/>
      <c r="E62" s="34"/>
      <c r="F62" s="63"/>
      <c r="G62" s="63"/>
      <c r="H62" s="63"/>
      <c r="I62" s="63"/>
    </row>
    <row r="63" spans="1:9" ht="12.75" customHeight="1" x14ac:dyDescent="0.2">
      <c r="A63" s="27"/>
      <c r="B63" s="58"/>
      <c r="C63" s="64"/>
      <c r="D63" s="59"/>
      <c r="E63" s="34"/>
      <c r="F63" s="63"/>
      <c r="G63" s="63"/>
      <c r="H63" s="63"/>
      <c r="I63" s="63"/>
    </row>
    <row r="64" spans="1:9" ht="12.75" customHeight="1" x14ac:dyDescent="0.2">
      <c r="A64" s="27"/>
      <c r="B64" s="58"/>
      <c r="C64" s="64"/>
      <c r="D64" s="59"/>
      <c r="E64" s="34"/>
      <c r="F64" s="63"/>
      <c r="G64" s="63"/>
      <c r="H64" s="63"/>
      <c r="I64" s="63"/>
    </row>
    <row r="65" spans="1:9" ht="12.75" customHeight="1" x14ac:dyDescent="0.2">
      <c r="A65" s="27"/>
      <c r="B65" s="58"/>
      <c r="C65" s="64"/>
      <c r="D65" s="59"/>
      <c r="E65" s="34"/>
      <c r="F65" s="63"/>
      <c r="G65" s="63"/>
      <c r="H65" s="63"/>
      <c r="I65" s="63"/>
    </row>
    <row r="66" spans="1:9" ht="12.75" customHeight="1" x14ac:dyDescent="0.2">
      <c r="A66" s="27"/>
      <c r="B66" s="58"/>
      <c r="C66" s="64"/>
      <c r="D66" s="59"/>
      <c r="E66" s="34"/>
      <c r="F66" s="63"/>
      <c r="G66" s="63"/>
      <c r="H66" s="63"/>
      <c r="I66" s="63"/>
    </row>
    <row r="67" spans="1:9" ht="12.75" customHeight="1" x14ac:dyDescent="0.2">
      <c r="A67" s="27"/>
      <c r="B67" s="58"/>
      <c r="C67" s="64"/>
      <c r="D67" s="59"/>
      <c r="E67" s="34"/>
      <c r="F67" s="63"/>
      <c r="G67" s="63"/>
      <c r="H67" s="63"/>
      <c r="I67" s="63"/>
    </row>
    <row r="68" spans="1:9" ht="12.75" customHeight="1" x14ac:dyDescent="0.2">
      <c r="A68" s="27"/>
      <c r="B68" s="58"/>
      <c r="C68" s="64"/>
      <c r="D68" s="59"/>
      <c r="E68" s="34"/>
      <c r="F68" s="63"/>
      <c r="G68" s="63"/>
      <c r="H68" s="63"/>
      <c r="I68" s="63"/>
    </row>
    <row r="69" spans="1:9" ht="12.75" customHeight="1" x14ac:dyDescent="0.2">
      <c r="A69" s="27"/>
      <c r="B69" s="58"/>
      <c r="C69" s="64"/>
      <c r="D69" s="59"/>
      <c r="E69" s="34"/>
      <c r="F69" s="63"/>
      <c r="G69" s="63"/>
      <c r="H69" s="63"/>
      <c r="I69" s="63"/>
    </row>
    <row r="70" spans="1:9" ht="12.75" customHeight="1" x14ac:dyDescent="0.2">
      <c r="A70" s="27"/>
      <c r="B70" s="58"/>
      <c r="C70" s="64"/>
      <c r="D70" s="59"/>
      <c r="E70" s="34"/>
      <c r="F70" s="63"/>
      <c r="G70" s="63"/>
      <c r="H70" s="63"/>
      <c r="I70" s="63"/>
    </row>
    <row r="71" spans="1:9" ht="12.75" customHeight="1" x14ac:dyDescent="0.2">
      <c r="A71" s="27"/>
      <c r="B71" s="58"/>
      <c r="C71" s="64"/>
      <c r="D71" s="59"/>
      <c r="E71" s="34"/>
      <c r="F71" s="63"/>
      <c r="G71" s="63"/>
      <c r="H71" s="63"/>
      <c r="I71" s="63"/>
    </row>
    <row r="72" spans="1:9" ht="12.75" customHeight="1" x14ac:dyDescent="0.2">
      <c r="A72" s="27"/>
      <c r="B72" s="58"/>
      <c r="C72" s="64"/>
      <c r="D72" s="59"/>
      <c r="E72" s="34"/>
      <c r="F72" s="63"/>
      <c r="G72" s="63"/>
      <c r="H72" s="63"/>
      <c r="I72" s="63"/>
    </row>
    <row r="73" spans="1:9" ht="12.75" customHeight="1" x14ac:dyDescent="0.2">
      <c r="A73" s="27"/>
      <c r="B73" s="58"/>
      <c r="C73" s="64"/>
      <c r="D73" s="59"/>
      <c r="E73" s="34"/>
      <c r="F73" s="63"/>
      <c r="G73" s="63"/>
      <c r="H73" s="63"/>
      <c r="I73" s="63"/>
    </row>
    <row r="74" spans="1:9" ht="12.75" customHeight="1" x14ac:dyDescent="0.2">
      <c r="A74" s="27"/>
      <c r="B74" s="58"/>
      <c r="C74" s="64"/>
      <c r="D74" s="59"/>
      <c r="E74" s="34"/>
      <c r="F74" s="63"/>
      <c r="G74" s="63"/>
      <c r="H74" s="63"/>
      <c r="I74" s="63"/>
    </row>
    <row r="75" spans="1:9" ht="12.75" customHeight="1" x14ac:dyDescent="0.2">
      <c r="A75" s="27"/>
      <c r="B75" s="58"/>
      <c r="C75" s="64"/>
      <c r="D75" s="59"/>
      <c r="E75" s="34"/>
      <c r="F75" s="63"/>
      <c r="G75" s="63"/>
      <c r="H75" s="63"/>
      <c r="I75" s="63"/>
    </row>
    <row r="76" spans="1:9" ht="12.75" customHeight="1" x14ac:dyDescent="0.2">
      <c r="A76" s="27"/>
      <c r="B76" s="58"/>
      <c r="C76" s="64"/>
      <c r="D76" s="59"/>
      <c r="E76" s="34"/>
      <c r="F76" s="63"/>
      <c r="G76" s="63"/>
      <c r="H76" s="63"/>
      <c r="I76" s="63"/>
    </row>
    <row r="77" spans="1:9" ht="12.75" customHeight="1" x14ac:dyDescent="0.2">
      <c r="A77" s="27"/>
      <c r="B77" s="58"/>
      <c r="C77" s="64"/>
      <c r="D77" s="59"/>
      <c r="E77" s="34"/>
      <c r="F77" s="63"/>
      <c r="G77" s="63"/>
      <c r="H77" s="63"/>
      <c r="I77" s="63"/>
    </row>
    <row r="78" spans="1:9" ht="12.75" customHeight="1" x14ac:dyDescent="0.2">
      <c r="A78" s="27"/>
      <c r="B78" s="58"/>
      <c r="C78" s="64"/>
      <c r="D78" s="59"/>
      <c r="E78" s="34"/>
      <c r="F78" s="63"/>
      <c r="G78" s="63"/>
      <c r="H78" s="63"/>
      <c r="I78" s="63"/>
    </row>
    <row r="79" spans="1:9" ht="12.75" customHeight="1" x14ac:dyDescent="0.2">
      <c r="A79" s="27"/>
      <c r="B79" s="58"/>
      <c r="C79" s="64"/>
      <c r="D79" s="59"/>
      <c r="E79" s="34"/>
      <c r="F79" s="63"/>
      <c r="G79" s="63"/>
      <c r="H79" s="63"/>
      <c r="I79" s="63"/>
    </row>
    <row r="80" spans="1:9" ht="12.75" customHeight="1" x14ac:dyDescent="0.2">
      <c r="A80" s="27"/>
      <c r="B80" s="58"/>
      <c r="C80" s="64"/>
      <c r="D80" s="59"/>
      <c r="E80" s="34"/>
      <c r="F80" s="63"/>
      <c r="G80" s="63"/>
      <c r="H80" s="63"/>
      <c r="I80" s="63"/>
    </row>
    <row r="81" spans="1:9" ht="12.75" customHeight="1" x14ac:dyDescent="0.2">
      <c r="A81" s="27"/>
      <c r="B81" s="58"/>
      <c r="C81" s="64"/>
      <c r="D81" s="59"/>
      <c r="E81" s="34"/>
      <c r="F81" s="63"/>
      <c r="G81" s="63"/>
      <c r="H81" s="63"/>
      <c r="I81" s="63"/>
    </row>
    <row r="82" spans="1:9" ht="12.75" customHeight="1" x14ac:dyDescent="0.2">
      <c r="A82" s="27"/>
      <c r="B82" s="58"/>
      <c r="C82" s="64"/>
      <c r="D82" s="59"/>
      <c r="E82" s="34"/>
      <c r="F82" s="63"/>
      <c r="G82" s="63"/>
      <c r="H82" s="63"/>
      <c r="I82" s="63"/>
    </row>
    <row r="83" spans="1:9" ht="12.75" customHeight="1" x14ac:dyDescent="0.2">
      <c r="A83" s="27"/>
      <c r="B83" s="58"/>
      <c r="C83" s="64"/>
      <c r="D83" s="59"/>
      <c r="E83" s="34"/>
      <c r="F83" s="63"/>
      <c r="G83" s="63"/>
      <c r="H83" s="63"/>
      <c r="I83" s="63"/>
    </row>
    <row r="84" spans="1:9" ht="12.75" customHeight="1" x14ac:dyDescent="0.2">
      <c r="A84" s="27"/>
      <c r="B84" s="58"/>
      <c r="C84" s="64"/>
      <c r="D84" s="59"/>
      <c r="E84" s="34"/>
      <c r="F84" s="63"/>
      <c r="G84" s="63"/>
      <c r="H84" s="63"/>
      <c r="I84" s="63"/>
    </row>
    <row r="85" spans="1:9" ht="12.75" customHeight="1" x14ac:dyDescent="0.2">
      <c r="A85" s="27"/>
      <c r="B85" s="58"/>
      <c r="C85" s="64"/>
      <c r="D85" s="59"/>
      <c r="E85" s="34"/>
      <c r="F85" s="63"/>
      <c r="G85" s="63"/>
      <c r="H85" s="63"/>
      <c r="I85" s="63"/>
    </row>
    <row r="86" spans="1:9" ht="12.75" customHeight="1" x14ac:dyDescent="0.2">
      <c r="A86" s="27"/>
      <c r="B86" s="58"/>
      <c r="C86" s="64"/>
      <c r="D86" s="59"/>
      <c r="E86" s="34"/>
      <c r="F86" s="63"/>
      <c r="G86" s="63"/>
      <c r="H86" s="63"/>
      <c r="I86" s="63"/>
    </row>
    <row r="87" spans="1:9" ht="12.75" customHeight="1" x14ac:dyDescent="0.2">
      <c r="A87" s="65"/>
      <c r="B87" s="66"/>
      <c r="C87" s="120"/>
      <c r="D87" s="68"/>
      <c r="E87" s="121"/>
      <c r="F87" s="122"/>
      <c r="G87" s="69"/>
      <c r="H87" s="69"/>
      <c r="I87" s="69"/>
    </row>
    <row r="88" spans="1:9" ht="12.75" customHeight="1" x14ac:dyDescent="0.2"/>
    <row r="89" spans="1:9" ht="12.75" customHeight="1" x14ac:dyDescent="0.2"/>
    <row r="90" spans="1:9" ht="12.75" customHeight="1" x14ac:dyDescent="0.2"/>
    <row r="91" spans="1:9" ht="12.75" customHeight="1" x14ac:dyDescent="0.2"/>
    <row r="92" spans="1:9" ht="12.75" customHeight="1" x14ac:dyDescent="0.2"/>
    <row r="93" spans="1:9" ht="12.75" customHeight="1" x14ac:dyDescent="0.2"/>
    <row r="94" spans="1:9" ht="12.75" customHeight="1" x14ac:dyDescent="0.2"/>
    <row r="95" spans="1:9" ht="12.75" customHeight="1" x14ac:dyDescent="0.2"/>
    <row r="96" spans="1:9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</sheetData>
  <mergeCells count="2">
    <mergeCell ref="A3:C3"/>
    <mergeCell ref="A4:C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/>
  </sheetViews>
  <sheetFormatPr defaultColWidth="14.42578125" defaultRowHeight="15" customHeight="1" x14ac:dyDescent="0.2"/>
  <cols>
    <col min="1" max="1" width="7.5703125" customWidth="1"/>
    <col min="2" max="2" width="22.140625" customWidth="1"/>
    <col min="3" max="3" width="10.7109375" customWidth="1"/>
    <col min="4" max="4" width="10.28515625" customWidth="1"/>
    <col min="5" max="5" width="10.5703125" customWidth="1"/>
    <col min="6" max="6" width="11" customWidth="1"/>
    <col min="7" max="7" width="10.42578125" customWidth="1"/>
    <col min="8" max="9" width="10.5703125" customWidth="1"/>
    <col min="10" max="10" width="10.42578125" customWidth="1"/>
    <col min="11" max="11" width="11.42578125" customWidth="1"/>
    <col min="12" max="12" width="12.85546875" customWidth="1"/>
    <col min="13" max="13" width="11.7109375" customWidth="1"/>
    <col min="14" max="14" width="12.140625" customWidth="1"/>
    <col min="15" max="15" width="12.28515625" customWidth="1"/>
    <col min="16" max="16" width="8.7109375" customWidth="1"/>
    <col min="17" max="17" width="8" customWidth="1"/>
    <col min="18" max="18" width="14.140625" customWidth="1"/>
  </cols>
  <sheetData>
    <row r="1" spans="1:18" ht="12.75" customHeight="1" x14ac:dyDescent="0.2">
      <c r="A1" s="1" t="s">
        <v>0</v>
      </c>
      <c r="B1" s="7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8" ht="12.75" customHeight="1" x14ac:dyDescent="0.2">
      <c r="A2" s="4" t="s">
        <v>170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5"/>
      <c r="L2" s="5"/>
      <c r="M2" s="5"/>
      <c r="N2" s="5"/>
      <c r="O2" s="6"/>
      <c r="P2" s="7"/>
    </row>
    <row r="3" spans="1:18" ht="27" customHeight="1" x14ac:dyDescent="0.2">
      <c r="A3" s="123" t="s">
        <v>124</v>
      </c>
      <c r="B3" s="124"/>
      <c r="C3" s="125"/>
      <c r="D3" s="71"/>
      <c r="E3" s="71"/>
      <c r="F3" s="71"/>
      <c r="G3" s="71"/>
      <c r="H3" s="71"/>
      <c r="I3" s="71"/>
      <c r="J3" s="5" t="s">
        <v>4</v>
      </c>
      <c r="K3" s="71"/>
      <c r="L3" s="71"/>
      <c r="M3" s="71"/>
      <c r="N3" s="71"/>
      <c r="O3" s="5"/>
      <c r="P3" s="7"/>
    </row>
    <row r="4" spans="1:18" ht="14.25" customHeight="1" x14ac:dyDescent="0.2">
      <c r="A4" s="123" t="s">
        <v>5</v>
      </c>
      <c r="B4" s="124"/>
      <c r="C4" s="125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  <c r="P4" s="7"/>
    </row>
    <row r="5" spans="1:18" ht="12.75" customHeight="1" x14ac:dyDescent="0.2">
      <c r="A5" s="4"/>
      <c r="B5" s="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5"/>
      <c r="P5" s="7"/>
    </row>
    <row r="6" spans="1:18" ht="15.75" customHeight="1" x14ac:dyDescent="0.25">
      <c r="A6" s="126" t="s">
        <v>171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8" ht="12.75" customHeight="1" x14ac:dyDescent="0.2">
      <c r="A7" s="7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74"/>
    </row>
    <row r="8" spans="1:18" ht="12.75" customHeight="1" x14ac:dyDescent="0.2">
      <c r="A8" s="129" t="s">
        <v>10</v>
      </c>
      <c r="B8" s="131" t="s">
        <v>118</v>
      </c>
      <c r="C8" s="132" t="s">
        <v>119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31" t="s">
        <v>120</v>
      </c>
      <c r="P8" s="131" t="s">
        <v>121</v>
      </c>
    </row>
    <row r="9" spans="1:18" ht="12.75" customHeight="1" x14ac:dyDescent="0.2">
      <c r="A9" s="130"/>
      <c r="B9" s="130"/>
      <c r="C9" s="75">
        <v>1</v>
      </c>
      <c r="D9" s="75">
        <v>2</v>
      </c>
      <c r="E9" s="75">
        <v>3</v>
      </c>
      <c r="F9" s="75">
        <v>4</v>
      </c>
      <c r="G9" s="75">
        <v>5</v>
      </c>
      <c r="H9" s="75">
        <v>6</v>
      </c>
      <c r="I9" s="75">
        <v>7</v>
      </c>
      <c r="J9" s="75">
        <v>8</v>
      </c>
      <c r="K9" s="75">
        <v>9</v>
      </c>
      <c r="L9" s="75">
        <v>10</v>
      </c>
      <c r="M9" s="75">
        <v>11</v>
      </c>
      <c r="N9" s="75">
        <v>12</v>
      </c>
      <c r="O9" s="130"/>
      <c r="P9" s="130"/>
    </row>
    <row r="10" spans="1:18" ht="30.75" customHeight="1" x14ac:dyDescent="0.2">
      <c r="A10" s="76" t="s">
        <v>18</v>
      </c>
      <c r="B10" s="77" t="str">
        <f>'Orç 0425'!C8</f>
        <v>SERVIÇOS GERAIS</v>
      </c>
      <c r="C10" s="78">
        <f>O10/12</f>
        <v>102905.56166666666</v>
      </c>
      <c r="D10" s="78">
        <f>O10/12</f>
        <v>102905.56166666666</v>
      </c>
      <c r="E10" s="78">
        <f>O10/12</f>
        <v>102905.56166666666</v>
      </c>
      <c r="F10" s="78">
        <f>O10/12</f>
        <v>102905.56166666666</v>
      </c>
      <c r="G10" s="78">
        <f>O10/12</f>
        <v>102905.56166666666</v>
      </c>
      <c r="H10" s="78">
        <f>O10/12</f>
        <v>102905.56166666666</v>
      </c>
      <c r="I10" s="78">
        <f>O10/12</f>
        <v>102905.56166666666</v>
      </c>
      <c r="J10" s="78">
        <f>O10/12</f>
        <v>102905.56166666666</v>
      </c>
      <c r="K10" s="78">
        <f>O10/12</f>
        <v>102905.56166666666</v>
      </c>
      <c r="L10" s="78">
        <f>O10/12</f>
        <v>102905.56166666666</v>
      </c>
      <c r="M10" s="78">
        <f>O10/12</f>
        <v>102905.56166666666</v>
      </c>
      <c r="N10" s="78">
        <f>O10-M10-L10-K10-J10-I10-H10-G10-F10-E10-D10-C10</f>
        <v>102905.56166666675</v>
      </c>
      <c r="O10" s="79">
        <f>'Orç 0425'!I8</f>
        <v>1234866.74</v>
      </c>
      <c r="P10" s="80">
        <f>O10/O12</f>
        <v>1</v>
      </c>
      <c r="R10" s="33">
        <f t="shared" ref="R10:R13" si="0">SUM(C10:N10)</f>
        <v>1234866.74</v>
      </c>
    </row>
    <row r="11" spans="1:18" ht="12.75" customHeight="1" x14ac:dyDescent="0.2">
      <c r="A11" s="81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1"/>
      <c r="R11" s="33">
        <f t="shared" si="0"/>
        <v>0</v>
      </c>
    </row>
    <row r="12" spans="1:18" ht="12.75" customHeight="1" x14ac:dyDescent="0.2">
      <c r="A12" s="81"/>
      <c r="B12" s="83" t="s">
        <v>120</v>
      </c>
      <c r="C12" s="84">
        <f t="shared" ref="C12:P12" si="1">ROUND(SUM(C10),2)</f>
        <v>102905.56</v>
      </c>
      <c r="D12" s="84">
        <f t="shared" si="1"/>
        <v>102905.56</v>
      </c>
      <c r="E12" s="84">
        <f t="shared" si="1"/>
        <v>102905.56</v>
      </c>
      <c r="F12" s="84">
        <f t="shared" si="1"/>
        <v>102905.56</v>
      </c>
      <c r="G12" s="84">
        <f t="shared" si="1"/>
        <v>102905.56</v>
      </c>
      <c r="H12" s="84">
        <f t="shared" si="1"/>
        <v>102905.56</v>
      </c>
      <c r="I12" s="84">
        <f t="shared" si="1"/>
        <v>102905.56</v>
      </c>
      <c r="J12" s="84">
        <f t="shared" si="1"/>
        <v>102905.56</v>
      </c>
      <c r="K12" s="84">
        <f t="shared" si="1"/>
        <v>102905.56</v>
      </c>
      <c r="L12" s="84">
        <f t="shared" si="1"/>
        <v>102905.56</v>
      </c>
      <c r="M12" s="84">
        <f t="shared" si="1"/>
        <v>102905.56</v>
      </c>
      <c r="N12" s="84">
        <f t="shared" si="1"/>
        <v>102905.56</v>
      </c>
      <c r="O12" s="85">
        <f t="shared" si="1"/>
        <v>1234866.74</v>
      </c>
      <c r="P12" s="80">
        <f t="shared" si="1"/>
        <v>1</v>
      </c>
      <c r="R12" s="33">
        <f t="shared" si="0"/>
        <v>1234866.7200000002</v>
      </c>
    </row>
    <row r="13" spans="1:18" ht="12.75" customHeight="1" x14ac:dyDescent="0.2">
      <c r="A13" s="81"/>
      <c r="B13" s="83" t="s">
        <v>121</v>
      </c>
      <c r="C13" s="86">
        <f>C12/O12</f>
        <v>8.3333331983660039E-2</v>
      </c>
      <c r="D13" s="86">
        <f>D12/O12</f>
        <v>8.3333331983660039E-2</v>
      </c>
      <c r="E13" s="86">
        <f>E12/O12</f>
        <v>8.3333331983660039E-2</v>
      </c>
      <c r="F13" s="86">
        <f>F12/O12</f>
        <v>8.3333331983660039E-2</v>
      </c>
      <c r="G13" s="86">
        <f>G12/O12</f>
        <v>8.3333331983660039E-2</v>
      </c>
      <c r="H13" s="86">
        <f>H12/O12</f>
        <v>8.3333331983660039E-2</v>
      </c>
      <c r="I13" s="86">
        <f>I12/O12</f>
        <v>8.3333331983660039E-2</v>
      </c>
      <c r="J13" s="86">
        <f>J12/O12</f>
        <v>8.3333331983660039E-2</v>
      </c>
      <c r="K13" s="86">
        <f>K12/O12</f>
        <v>8.3333331983660039E-2</v>
      </c>
      <c r="L13" s="86">
        <f>L12/O12</f>
        <v>8.3333331983660039E-2</v>
      </c>
      <c r="M13" s="86">
        <f>M12/O12</f>
        <v>8.3333331983660039E-2</v>
      </c>
      <c r="N13" s="86">
        <f>N12/O12</f>
        <v>8.3333331983660039E-2</v>
      </c>
      <c r="O13" s="82"/>
      <c r="P13" s="80"/>
      <c r="R13" s="33">
        <f t="shared" si="0"/>
        <v>0.9999999838039203</v>
      </c>
    </row>
    <row r="14" spans="1:18" ht="12.75" customHeight="1" x14ac:dyDescent="0.2">
      <c r="A14" s="81"/>
      <c r="B14" s="83" t="s">
        <v>122</v>
      </c>
      <c r="C14" s="84">
        <f t="shared" ref="C14:C15" si="2">C12</f>
        <v>102905.56</v>
      </c>
      <c r="D14" s="84">
        <f t="shared" ref="D14:N14" si="3">C14+D12</f>
        <v>205811.12</v>
      </c>
      <c r="E14" s="84">
        <f t="shared" si="3"/>
        <v>308716.68</v>
      </c>
      <c r="F14" s="84">
        <f t="shared" si="3"/>
        <v>411622.24</v>
      </c>
      <c r="G14" s="84">
        <f t="shared" si="3"/>
        <v>514527.8</v>
      </c>
      <c r="H14" s="84">
        <f t="shared" si="3"/>
        <v>617433.36</v>
      </c>
      <c r="I14" s="84">
        <f t="shared" si="3"/>
        <v>720338.91999999993</v>
      </c>
      <c r="J14" s="84">
        <f t="shared" si="3"/>
        <v>823244.48</v>
      </c>
      <c r="K14" s="84">
        <f t="shared" si="3"/>
        <v>926150.04</v>
      </c>
      <c r="L14" s="84">
        <f t="shared" si="3"/>
        <v>1029055.6000000001</v>
      </c>
      <c r="M14" s="84">
        <f t="shared" si="3"/>
        <v>1131961.1600000001</v>
      </c>
      <c r="N14" s="84">
        <f t="shared" si="3"/>
        <v>1234866.7200000002</v>
      </c>
      <c r="O14" s="81"/>
      <c r="P14" s="81"/>
      <c r="R14" s="33"/>
    </row>
    <row r="15" spans="1:18" ht="12.75" customHeight="1" x14ac:dyDescent="0.2">
      <c r="A15" s="81"/>
      <c r="B15" s="83" t="s">
        <v>123</v>
      </c>
      <c r="C15" s="86">
        <f t="shared" si="2"/>
        <v>8.3333331983660039E-2</v>
      </c>
      <c r="D15" s="86">
        <f t="shared" ref="D15:N15" si="4">C15+D13</f>
        <v>0.16666666396732008</v>
      </c>
      <c r="E15" s="86">
        <f t="shared" si="4"/>
        <v>0.2499999959509801</v>
      </c>
      <c r="F15" s="86">
        <f t="shared" si="4"/>
        <v>0.33333332793464016</v>
      </c>
      <c r="G15" s="86">
        <f t="shared" si="4"/>
        <v>0.41666665991830021</v>
      </c>
      <c r="H15" s="86">
        <f t="shared" si="4"/>
        <v>0.49999999190196026</v>
      </c>
      <c r="I15" s="86">
        <f t="shared" si="4"/>
        <v>0.58333332388562031</v>
      </c>
      <c r="J15" s="86">
        <f t="shared" si="4"/>
        <v>0.66666665586928031</v>
      </c>
      <c r="K15" s="86">
        <f t="shared" si="4"/>
        <v>0.74999998785294031</v>
      </c>
      <c r="L15" s="86">
        <f t="shared" si="4"/>
        <v>0.83333331983660031</v>
      </c>
      <c r="M15" s="86">
        <f t="shared" si="4"/>
        <v>0.9166666518202603</v>
      </c>
      <c r="N15" s="86">
        <f t="shared" si="4"/>
        <v>0.9999999838039203</v>
      </c>
      <c r="O15" s="81"/>
      <c r="P15" s="81"/>
      <c r="R15" s="33"/>
    </row>
    <row r="16" spans="1:18" ht="12.75" customHeight="1" x14ac:dyDescent="0.2">
      <c r="R16" s="33"/>
    </row>
    <row r="17" spans="3:15" ht="12.75" customHeight="1" x14ac:dyDescent="0.2"/>
    <row r="18" spans="3:15" ht="12.75" customHeight="1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3:15" ht="12.75" customHeight="1" x14ac:dyDescent="0.2"/>
    <row r="20" spans="3:15" ht="12.75" customHeight="1" x14ac:dyDescent="0.2"/>
    <row r="21" spans="3:15" ht="12.75" customHeight="1" x14ac:dyDescent="0.2"/>
    <row r="22" spans="3:15" ht="12.75" customHeight="1" x14ac:dyDescent="0.2"/>
    <row r="23" spans="3:15" ht="12.75" customHeight="1" x14ac:dyDescent="0.2"/>
    <row r="24" spans="3:15" ht="12.75" customHeight="1" x14ac:dyDescent="0.2"/>
    <row r="25" spans="3:15" ht="12.75" customHeight="1" x14ac:dyDescent="0.2"/>
    <row r="26" spans="3:15" ht="12.75" customHeight="1" x14ac:dyDescent="0.2"/>
    <row r="27" spans="3:15" ht="12.75" customHeight="1" x14ac:dyDescent="0.2"/>
    <row r="28" spans="3:15" ht="12.75" customHeight="1" x14ac:dyDescent="0.2"/>
    <row r="29" spans="3:15" ht="12.75" customHeight="1" x14ac:dyDescent="0.2"/>
    <row r="30" spans="3:15" ht="12.75" customHeight="1" x14ac:dyDescent="0.2"/>
    <row r="31" spans="3:15" ht="12.75" customHeight="1" x14ac:dyDescent="0.2"/>
    <row r="32" spans="3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8">
    <mergeCell ref="A3:C3"/>
    <mergeCell ref="A4:C4"/>
    <mergeCell ref="A6:P6"/>
    <mergeCell ref="A8:A9"/>
    <mergeCell ref="B8:B9"/>
    <mergeCell ref="C8:N8"/>
    <mergeCell ref="O8:O9"/>
    <mergeCell ref="P8:P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 com LED</vt:lpstr>
      <vt:lpstr>CRON </vt:lpstr>
      <vt:lpstr>Orç 0425</vt:lpstr>
      <vt:lpstr>CRON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Reis Moreira</dc:creator>
  <cp:lastModifiedBy>alexandre.machado</cp:lastModifiedBy>
  <cp:lastPrinted>2025-06-03T12:54:23Z</cp:lastPrinted>
  <dcterms:created xsi:type="dcterms:W3CDTF">2020-05-11T13:14:03Z</dcterms:created>
  <dcterms:modified xsi:type="dcterms:W3CDTF">2025-08-21T20:12:43Z</dcterms:modified>
</cp:coreProperties>
</file>