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Orç " sheetId="1" r:id="rId1"/>
    <sheet name="MEM CALC  " sheetId="2" r:id="rId2"/>
    <sheet name="Cron " sheetId="3" r:id="rId3"/>
    <sheet name="BDI" sheetId="4" r:id="rId4"/>
  </sheets>
  <externalReferences>
    <externalReference r:id="rId7"/>
  </externalReferences>
  <definedNames>
    <definedName name="_xlnm.Print_Area" localSheetId="3">'BDI'!$A$1:$T$50</definedName>
    <definedName name="_xlnm.Print_Area" localSheetId="2">'Cron '!$A$1:$H$20</definedName>
    <definedName name="_xlnm.Print_Area" localSheetId="1">'MEM CALC  '!$A$1:$M$293</definedName>
    <definedName name="_xlnm.Print_Area" localSheetId="0">'Orç '!$A$1:$I$78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1">'MEM CALC  '!$1:$7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<sst xmlns="http://schemas.openxmlformats.org/spreadsheetml/2006/main" count="700" uniqueCount="318">
  <si>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</si>
  <si>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</si>
  <si>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</si>
  <si>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</si>
  <si>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</si>
  <si>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</si>
  <si>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</si>
  <si>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</si>
  <si>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</si>
  <si>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</si>
  <si>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</si>
  <si>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</si>
  <si>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</si>
  <si>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</si>
  <si>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</si>
  <si>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</si>
  <si>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</si>
  <si>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</si>
  <si>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</si>
  <si>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</si>
  <si>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</si>
  <si>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</si>
  <si>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</si>
  <si>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</si>
  <si>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</si>
  <si>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</si>
  <si>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</si>
  <si>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</si>
  <si>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</si>
  <si>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BDI 1</t>
  </si>
  <si>
    <t>TIPO DE OBRA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</si>
  <si>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</si>
  <si>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</si>
  <si>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</si>
  <si>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</si>
  <si>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</si>
  <si>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</si>
  <si>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</si>
  <si>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</si>
  <si>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</si>
  <si>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</si>
  <si>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</si>
  <si>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</si>
  <si>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</si>
  <si>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</si>
  <si>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</si>
  <si>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</si>
  <si>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</si>
  <si>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</si>
  <si>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</si>
  <si>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t>BDI =</t>
  </si>
  <si>
    <t xml:space="preserve"> - 1</t>
  </si>
  <si>
    <t>(1-CP-ISS-CRPB)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</si>
  <si>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</si>
  <si>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</si>
  <si>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</si>
  <si>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</si>
  <si>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</si>
  <si>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SERVIÇOS PRELIMINARES</t>
  </si>
  <si>
    <t>02.0</t>
  </si>
  <si>
    <t>02.1</t>
  </si>
  <si>
    <t>MEMÓRIA DE CÁLCULO</t>
  </si>
  <si>
    <t>03.0</t>
  </si>
  <si>
    <t>02.020.0001-A</t>
  </si>
  <si>
    <t>PLACA DE IDENTIFICACAO DE OBRA PUBLICA,INCLUSIVE PINTURA E SUPORTES DE MADEIRA.FORNECIMENTO E COLOCACAO</t>
  </si>
  <si>
    <t>17.017.0169-A</t>
  </si>
  <si>
    <t>PINTURA INTERNA OU EXTERNA SOBRE MADEIRA NOVA,COM ESMALTE SINTETICO ALTO BRILHO OU ACETINADO,UMA DEMAO DE VERNIZ ISOLANTE INCOLOR,UMA DEMAO DE FUNDO SSINTETICO NIVELADOR,UMA DEMAO DE MASSA PARA MADEIRA,INCLUSIVE LIXAMENTO E REMOCAO DE PO E DUAS DEMAOS DE ACABAMENTO</t>
  </si>
  <si>
    <t>BDI     28,82%</t>
  </si>
  <si>
    <t>17.018.0110-A</t>
  </si>
  <si>
    <t>02.2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</si>
  <si>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</si>
  <si>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17.017.0320-A</t>
  </si>
  <si>
    <t>PINTURA INTERNA OU EXTERNA SOBRE FERRO,COM ESMALTE SINTETICOBRILHANTE OU ACETINADO APOS LIXAMENTO,LIMPEZA,DESENGORDURAMENTO,UMA DEMAO DE FUNDO ANTICORROSIVO NA COR LARANJA DE SECAGEM RAPIDA E DUAS DEMAOS DE ACABAMENTO</t>
  </si>
  <si>
    <t>02.020.0002-A</t>
  </si>
  <si>
    <t>PLACA DE IDENTIFICACAO DE OBRA PUBLICA,TIPO BANNER/PLOTTER,CONSTITUIDA POR LONA E IMPRESSAO DIGITAL,INCLUSIVE SUPORTES DE MADEIRA.FORNECIMENTO E COLOCACAO</t>
  </si>
  <si>
    <t>02.3</t>
  </si>
  <si>
    <t>CIRCULAÇAO</t>
  </si>
  <si>
    <t>SALA</t>
  </si>
  <si>
    <t>DIREÇAO</t>
  </si>
  <si>
    <t>SANITARIO</t>
  </si>
  <si>
    <t>PINTURA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</si>
  <si>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</si>
  <si>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RECEPÇAO</t>
  </si>
  <si>
    <t>Prazo: 120  DIAS</t>
  </si>
  <si>
    <t>Pintura CIEP</t>
  </si>
  <si>
    <t>PINTURA COM TINTA LATEX SEMIBRILHANTE, FOSCA OU ACETINADA, CLASSIFICACAO PREMIUM (NBR 15079), PARA INTERIOR E EXTERIOR, BRANCA OU COLORIDA, SOBRE TIJOLO, CONCRETO LISO, CIMENTO SEM AMIANTO, E REVESTIMENTO, INCLUSIVE LIXAMENTO, UMA DEMAO DE SELADOR ACRILICO E DUAS DEMAOS DE ACABAMENTO</t>
  </si>
  <si>
    <t>TERREO</t>
  </si>
  <si>
    <t xml:space="preserve">CONSULTORIO </t>
  </si>
  <si>
    <t>CONSULTORIO</t>
  </si>
  <si>
    <t>TERREO        CENTRO  MEDICO</t>
  </si>
  <si>
    <t>DESCONTO PORTA</t>
  </si>
  <si>
    <t>TETO</t>
  </si>
  <si>
    <t>DESCONTO VAO</t>
  </si>
  <si>
    <t>PILARES INTERNO</t>
  </si>
  <si>
    <t>PAREDE RAMPA EXTERNA</t>
  </si>
  <si>
    <t>CENTRO MEDICOM PAREDE EXTERNA</t>
  </si>
  <si>
    <t>REFEITORIO/COZUNHA PAREDES EXTERNAS</t>
  </si>
  <si>
    <t>TETO RECREIO COBERTO</t>
  </si>
  <si>
    <t>DESCONTO RAMPA</t>
  </si>
  <si>
    <t>DESCONTO CENTRO MEDICO</t>
  </si>
  <si>
    <t xml:space="preserve">PAREDE EXTERNA </t>
  </si>
  <si>
    <t>PILARES EXTERNO</t>
  </si>
  <si>
    <t>PAREDE INTERNA RAMPA</t>
  </si>
  <si>
    <t>P1</t>
  </si>
  <si>
    <t>P2</t>
  </si>
  <si>
    <t>P4</t>
  </si>
  <si>
    <t>PF5</t>
  </si>
  <si>
    <t>1º ANDAR</t>
  </si>
  <si>
    <t>P5</t>
  </si>
  <si>
    <t>PT2</t>
  </si>
  <si>
    <t>SALA 01</t>
  </si>
  <si>
    <t>SALA 02</t>
  </si>
  <si>
    <t>SALA INFORMATICA</t>
  </si>
  <si>
    <t>SALA 04</t>
  </si>
  <si>
    <t>SALA 03</t>
  </si>
  <si>
    <t xml:space="preserve">SECRETARIA </t>
  </si>
  <si>
    <t>SALA TV</t>
  </si>
  <si>
    <t>SALA AULA ESPECIAL</t>
  </si>
  <si>
    <t>SALA 05</t>
  </si>
  <si>
    <t>DEPOSITO</t>
  </si>
  <si>
    <t>HALL RAMPA</t>
  </si>
  <si>
    <t>SALA DE REUNIAO</t>
  </si>
  <si>
    <t>ALMOXARIFADO</t>
  </si>
  <si>
    <t>RAMPA</t>
  </si>
  <si>
    <t>DESCONTO PORTA P5</t>
  </si>
  <si>
    <t>DESCONTO PORTA P2</t>
  </si>
  <si>
    <t>DESCONTO PORTA PT2</t>
  </si>
  <si>
    <t>TETOS 1º ANDAR</t>
  </si>
  <si>
    <t>2º ANDAR</t>
  </si>
  <si>
    <t>SALA 06</t>
  </si>
  <si>
    <t>SALA 07</t>
  </si>
  <si>
    <t>SALA 08</t>
  </si>
  <si>
    <t>SALA 09</t>
  </si>
  <si>
    <t>OPB</t>
  </si>
  <si>
    <t>SALA 10</t>
  </si>
  <si>
    <t>SALA 11</t>
  </si>
  <si>
    <t>SALA 12</t>
  </si>
  <si>
    <t>SALA ESPECIAL</t>
  </si>
  <si>
    <t>SALA 13</t>
  </si>
  <si>
    <t xml:space="preserve">RAMPA </t>
  </si>
  <si>
    <t>SHAFT</t>
  </si>
  <si>
    <t>SALA 14</t>
  </si>
  <si>
    <t>SALA 15</t>
  </si>
  <si>
    <t>SALA 16</t>
  </si>
  <si>
    <t xml:space="preserve">HALL </t>
  </si>
  <si>
    <t>DESCONTO PORTA P1</t>
  </si>
  <si>
    <t>DESCONTO PORTA P3</t>
  </si>
  <si>
    <t>QUADRA</t>
  </si>
  <si>
    <t>PT1</t>
  </si>
  <si>
    <t>ELÉTRICA</t>
  </si>
  <si>
    <t>OBRA: Pintura CIEP Profª Margarida Thompson</t>
  </si>
  <si>
    <t>Local: Rua Bulhões de Carvalho - 779 - Casa Amarela - 1º Distrito - PIRAÍ - RJ</t>
  </si>
  <si>
    <t>AREA DESCOBERTA</t>
  </si>
  <si>
    <t>DESCONTO VÃO JANELA</t>
  </si>
  <si>
    <t>BIBLIOTECA</t>
  </si>
  <si>
    <t>SALA ESTUDO</t>
  </si>
  <si>
    <t>SALA ESTUDO  BANHEIRO</t>
  </si>
  <si>
    <t>ESCADA</t>
  </si>
  <si>
    <t>DORMITORIOS</t>
  </si>
  <si>
    <t>PAREDES INTERNAS</t>
  </si>
  <si>
    <t>PF2</t>
  </si>
  <si>
    <t>P3</t>
  </si>
  <si>
    <t>DESCONTO PORTA P4</t>
  </si>
  <si>
    <t>DESCONTO PORTA PF2</t>
  </si>
  <si>
    <t>DESCONTO JANELA J5</t>
  </si>
  <si>
    <t>DESCONTO JANELA J3</t>
  </si>
  <si>
    <t>15.007.0507-A</t>
  </si>
  <si>
    <t>QUADRO DE DISTRIBUICAO DE ENERGIA,100A,PARA DISJUNTORES TERMO-MAGNETICOS UNIPOLARES,DE EMBUTIR,COM PORTA E BARRAMENTOS DE FASE,NEUTRO E TERRA,TRIFASICO,PARA INSTALACAO DE ATE 24 DISJUNTORES COM DISPOSITIVO PARA CHAVE GERAL.FORNECIMENTO E COLOCACAO</t>
  </si>
  <si>
    <t>UN</t>
  </si>
  <si>
    <t>03.1</t>
  </si>
  <si>
    <t>15.007.0514-A</t>
  </si>
  <si>
    <t>QUADRO DE DISTRIBUICAO DE ENERGIA,100A,PARA DISJUNTORES TERMO-MAGNETICOS UNIPOLARES,DE EMBUTIR,COM PORTA E BARRAMENTOS DE FASE,NEUTRO E TERRA,TRIFASICO,PARA INSTALACAO DE ATE 40 DISJUNTORES COM DISPOSITIVO PARA CHAVE GERAL.FORNECIMENTO E COLOCACAO</t>
  </si>
  <si>
    <t>03.2</t>
  </si>
  <si>
    <t>03.3</t>
  </si>
  <si>
    <t>03.4</t>
  </si>
  <si>
    <t>03.5</t>
  </si>
  <si>
    <t>03.6</t>
  </si>
  <si>
    <t>03.7</t>
  </si>
  <si>
    <t>15.007.0575-A</t>
  </si>
  <si>
    <t>DISJUNTOR TERMOMAGNETICO,BIPOLAR,DE 16A,3KA,MODELO DIN,TIPO C.FORNECIMENTO E COLOCACAO</t>
  </si>
  <si>
    <t>15.007.0570-A</t>
  </si>
  <si>
    <t>DISJUNTOR TERMOMAGNETICO,MONOPOLAR,DE 20A,3KA,MODELO DIN,TIPO C.FORNECIMENTO E COLOCACAO</t>
  </si>
  <si>
    <t>15.007.0605-A</t>
  </si>
  <si>
    <t>DISJUNTOR TERMOMAGNETICO,TRIPOLAR,DE 80A,3KA,MODELO DIN,TIPO C.FORNECIMENTO E COLOCACAO</t>
  </si>
  <si>
    <t>DISJUNTOR TERMOMAGNETICO,BIPOLAR,DE 25A,3KA,MODELO DIN,TIPO C.FORNECIMENTO E COLOCACAO</t>
  </si>
  <si>
    <t>15.007.0514-F</t>
  </si>
  <si>
    <t>QUADRO DE DISTRIBUICAO DE ENERGIA,100A,PARA DISJUNTORES TERMO-MAGNETICOS UNIPOLARES,DE EMBUTIR,COM PORTA E BARRAMENTOS DE FASE,NEUTRO E TERRA,TRIFASICO,PARA INSTALACAO DE ATE 36 DISJUNTORES COM DISPOSITIVO PARA CHAVE GERAL.FORNECIMENTO E COLOCACAO</t>
  </si>
  <si>
    <t>03.8</t>
  </si>
  <si>
    <t>DISJUNTOR TERMOMAGNETICO,MONOPOLAR,DE 25A,3KA,MODELO DIN,TIPO C.FORNECIMENTO E COLOCACAO</t>
  </si>
  <si>
    <t>15.015.0261-A</t>
  </si>
  <si>
    <t>03.9</t>
  </si>
  <si>
    <t>15.015.0026-A</t>
  </si>
  <si>
    <t>INSTALACAO DE PONTO DE LUZ, APARENTE, EQUIVALENTE A 2 VARAS DE ELETRODUTO DE PVC RIGIDO DE 1/2", 12,00M DE FIO 2,5MM2, CAIXAS, CONEXOES, LUVAS, CURVA E INTERRUPTOR DE SOBREPOR</t>
  </si>
  <si>
    <t>QUADRO DE DISTRIBUICAO DE ENERGIA,150A,PARA DISJUNTORES TERMO-MAGNETICOS UNIPOLARES,DE EMBUTIR,COM PORTA E BARRAMENTOS DE FASE,NEUTRO E TERRA,TRIFASICO,PARA INSTALACAO DE ATE 40 DISJUNTORES COM DISPOSITIVO PARA CHAVE GERAL.FORNECIMENTO E COLOCACAO</t>
  </si>
  <si>
    <t>15.007.0435-A</t>
  </si>
  <si>
    <t>QUADRO DE DISTRIBUICAO DE ENERGIA,150A,PARA DISJUNTORES TERMO-MAGNETICOS UNIPOLARES,DE SOBREPOR,COM PORTA E BARRAMENTOSDE FASE,NEUTRO E TERRA,TRIFASICO,PARA INSTALACAO DE ATE 48 DISJUNTORES COM DISPOSITIVO PARA CHAVE GERAL.FORNECIMENTO E COLOCACAO</t>
  </si>
  <si>
    <t>DISJUNTOR TERMOMAGNETICO,BIPOLAR,DE 20A,3KA,MODELO DIN,TIPO C.FORNECIMENTO E COLOCACAO</t>
  </si>
  <si>
    <t>DISJUNTOR TERMOMAGNETICO,BIPOLAR,DE 15A,3KA,MODELO DIN,TIPO C.FORNECIMENTO E COLOCACAO</t>
  </si>
  <si>
    <t>15.036.0069-A</t>
  </si>
  <si>
    <t>M</t>
  </si>
  <si>
    <t>03.10</t>
  </si>
  <si>
    <t>03.11</t>
  </si>
  <si>
    <t>03.12</t>
  </si>
  <si>
    <t>03.13</t>
  </si>
  <si>
    <t>15.018.0250-A</t>
  </si>
  <si>
    <t>CAIXA DE PASSAGEM DE SOBREPOR,EM ACO,COM TAMPA PARAFUSADA,DE10X10CM.FORNECIMENTO E COLOCACAO</t>
  </si>
  <si>
    <t>18.027.0097-A</t>
  </si>
  <si>
    <t>LUMINARIA FECHADA (REFLETOR),PARA ILUMINACAO DE QUADRAS DE ESPORTES E AFINS,PARA LAMPADA LED DE 100W,INCLUSIVE ESTA.FORNECIMENTO E COLOCACAO</t>
  </si>
  <si>
    <t>03.14</t>
  </si>
  <si>
    <t>15.007.0608-A</t>
  </si>
  <si>
    <t>DISJUNTOR TERMOMAGNETICO, TRIPOLAR, DE 125A, 50KA, MODELO CAIXA MOLDADA, TIPO C. FORNECIMENTO E COLOCACAO</t>
  </si>
  <si>
    <t>03.15</t>
  </si>
  <si>
    <t>03.16</t>
  </si>
  <si>
    <t>LUMINÁRIA DE LED PARA ILUMINAÇÃO PÚBLICA, DE 51 W ATÉ 67 W - FORNECIMENTO E INSTALAÇÃO. AF_08/2020</t>
  </si>
  <si>
    <t>1655</t>
  </si>
  <si>
    <t>18.027.0520-A</t>
  </si>
  <si>
    <t>LUMINARIA LED TUBULAR DE EMBUTIR, 4X18W (INCLUSIVE LAMPADAS),CORPO EM CHAPA DE ACO TRATADA E PINTURA ELETROSTATICA BRANCA, REFLETOR EM ALUMINIO DE ALTO BRILHO, COM VISOR ACRILICO TRANSLUCIDO, SEM REATOR. FORNECIMENTO E COLOCACAO</t>
  </si>
  <si>
    <t>15.018.0040-A</t>
  </si>
  <si>
    <t>15.007.0359-A</t>
  </si>
  <si>
    <t>BOTOEIRA DE COMANDO A DISTANCIA (EMERGENCIA), BLINDADA EM CAIXA DE ALUMINIO FUNDIDO COM PORTA DE VIDRO (ACIONADA AUTOMATICAMENTE AO QUEBRAR O VIDRO), COMPREENDENDO: 5 VARAS DE ELETRODUTO DE 1/2", 50,00M DE FIO 1MM2, CAIXAS E CONEXOES, INCLUSIVE ABETURA E FECHAMENTO DE RASGO EM ALVENARIA. FORNECIMENTO E COLOCACAO</t>
  </si>
  <si>
    <t>CONTATOR TRIPOLAR I NOMIMAL 95A - FORNECIMENTO E INSTALAÇÃO. AF_10/2020</t>
  </si>
  <si>
    <t>1904</t>
  </si>
  <si>
    <t>03.17</t>
  </si>
  <si>
    <t>15.019.0020-A</t>
  </si>
  <si>
    <t>INTERRUPTOR DE EMBUTIR COM 1 TECLA SIMPLES FOSFORESCENTE E PLACA.FORNECIMENTO E COLOCACAO</t>
  </si>
  <si>
    <t>03.18</t>
  </si>
  <si>
    <t>*</t>
  </si>
  <si>
    <t>TAMPA CAIXA 40X40. FORNECIMENTO E COLOCAÇÃO</t>
  </si>
  <si>
    <t>03.19</t>
  </si>
  <si>
    <t>03.20</t>
  </si>
  <si>
    <t>TAMPA CEGA 4X4 FORNECIMENTO E COLOCAÇAO</t>
  </si>
  <si>
    <t>QUADRO DE DISTRIBUICAO DE ENERGIA,100A,PARA DISJUNTORES TERMO-MAGNETICOS UNIPOLARES,DE EMBUTIR,COM PORTA E BARRAMENTOS DE FASE,NEUTRO E TERRA,TRIFASICO,PARA INSTALACAO DE ATE 24 DISJUNTORES COM DISPOSITIVO PARA CHAVE GERAL.FORNECIMENTO E COLOCACAO (TÉRREO)</t>
  </si>
  <si>
    <t>QUADRO DE DISTRIBUICAO DE ENERGIA,100A,PARA DISJUNTORES TERMO-MAGNETICOS UNIPOLARES,DE EMBUTIR,COM PORTA E BARRAMENTOS DE FASE,NEUTRO E TERRA,TRIFASICO,PARA INSTALACAO DE ATE 40 DISJUNTORES COM DISPOSITIVO PARA CHAVE GERAL.FORNECIMENTO E COLOCACAO (1º ANDAR)</t>
  </si>
  <si>
    <t>DISJUNTOR TERMOMAGNETICO,MONOPOLAR,DE 20A,3KA,MODELO DIN,TIPO C.FORNECIMENTO E COLOCACAO (1º ANDAR)</t>
  </si>
  <si>
    <t>DISJUNTOR TERMOMAGNETICO,BIPOLAR,DE 25A,3KA,MODELO DIN,TIPO C.FORNECIMENTO E COLOCACAO (1º ANDAR)</t>
  </si>
  <si>
    <t>DISJUNTOR TERMOMAGNETICO,TRIPOLAR,DE 80A,3KA,MODELO DIN,TIPO C.FORNECIMENTO E COLOCACAO (1º ANDAR)</t>
  </si>
  <si>
    <t>QUADRO DE DISTRIBUICAO DE ENERGIA,100A,PARA DISJUNTORES TERMO-MAGNETICOS UNIPOLARES,DE EMBUTIR,COM PORTA E BARRAMENTOS DE FASE,NEUTRO E TERRA,TRIFASICO,PARA INSTALACAO DE ATE 36 DISJUNTORES COM DISPOSITIVO PARA CHAVE GERAL.FORNECIMENTO E COLOCACAO (1º ANDAR)</t>
  </si>
  <si>
    <t>DISJUNTOR TERMOMAGNETICO,BIPOLAR,DE 16A,3KA,MODELO DIN,TIPO C.FORNECIMENTO E COLOCACAO (1º ANDAR)</t>
  </si>
  <si>
    <t>DISJUNTOR TERMOMAGNETICO,MONOPOLAR,DE 25A,3KA,MODELO DIN,TIPO C.FORNECIMENTO E COLOCACAO (1º ANDAR)</t>
  </si>
  <si>
    <t>QUADRO DE DISTRIBUICAO DE ENERGIA,150A,PARA DISJUNTORES TERMO-MAGNETICOS UNIPOLARES,DE EMBUTIR,COM PORTA E BARRAMENTOS DE FASE,NEUTRO E TERRA,TRIFASICO,PARA INSTALACAO DE ATE 40 DISJUNTORES COM DISPOSITIVO PARA CHAVE GERAL.FORNECIMENTO E COLOCACAO (2º ANDAR)</t>
  </si>
  <si>
    <t>DISJUNTOR TERMOMAGNETICO,BIPOLAR,DE 16A,3KA,MODELO DIN,TIPO C.FORNECIMENTO E COLOCACAO (2º ANDAR)</t>
  </si>
  <si>
    <t>DISJUNTOR TERMOMAGNETICO,TRIPOLAR,DE 80A,3KA,MODELO DIN,TIPO C.FORNECIMENTO E COLOCACAO (2º ANDAR)</t>
  </si>
  <si>
    <t>QUADRO DE DISTRIBUICAO DE ENERGIA,150A,PARA DISJUNTORES TERMO-MAGNETICOS UNIPOLARES,DE SOBREPOR,COM PORTA E BARRAMENTOSDE FASE,NEUTRO E TERRA,TRIFASICO,PARA INSTALACAO DE ATE 48 DISJUNTORES COM DISPOSITIVO PARA CHAVE GERAL.FORNECIMENTO E COLOCACAO (2º ANDAR)</t>
  </si>
  <si>
    <t>DISJUNTOR TERMOMAGNETICO,BIPOLAR,DE 20A,3KA,MODELO DIN,TIPO C.FORNECIMENTO E COLOCACAO (2º ANDAR)</t>
  </si>
  <si>
    <t>DISJUNTOR TERMOMAGNETICO,MONOPOLAR,DE 25A,3KA,MODELO DIN,TIPO C.FORNECIMENTO E COLOCACAO (2º ANDAR)</t>
  </si>
  <si>
    <t>DISJUNTOR TERMOMAGNETICO,BIPOLAR,DE 15A,3KA,MODELO DIN,TIPO C.FORNECIMENTO E COLOCACAO (2º ANDAR)</t>
  </si>
  <si>
    <t>CAIXA DE PASSAGEM DE SOBREPOR,EM ACO,COM TAMPA PARAFUSADA,DE10X10CM.FORNECIMENTO E COLOCACAO (2º ANDAR)</t>
  </si>
  <si>
    <t>LUMINARIA FECHADA (REFLETOR),PARA ILUMINACAO DE QUADRAS DE ESPORTES E AFINS,PARA LAMPADA LED DE 100W,INCLUSIVE ESTA.FORNECIMENTO E COLOCACAO (QUADRA)</t>
  </si>
  <si>
    <t>QUADRO DE DISTRIBUICAO DE ENERGIA,100A,PARA DISJUNTORES TERMO-MAGNETICOS UNIPOLARES,DE EMBUTIR,COM PORTA E BARRAMENTOS DE FASE,NEUTRO E TERRA,TRIFASICO,PARA INSTALACAO DE ATE 36 DISJUNTORES COM DISPOSITIVO PARA CHAVE GERAL.FORNECIMENTO E COLOCACAO (QUADRA)</t>
  </si>
  <si>
    <t>DISJUNTOR TERMOMAGNETICO,MONOPOLAR,DE 20A,3KA,MODELO DIN,TIPO C.FORNECIMENTO E COLOCACAO (QUADRA)</t>
  </si>
  <si>
    <t>DISJUNTOR TERMOMAGNETICO, TRIPOLAR, DE 125A, 50KA, MODELO CAIXA MOLDADA, TIPO C. FORNECIMENTO E COLOCACAO (QUADRA)</t>
  </si>
  <si>
    <t>INSTALACAO DE PONTO DE LUZ, APARENTE, EQUIVALENTE A 2 VARAS DE ELETRODUTO DE PVC RIGIDO DE 1/2", 12,00M DE FIO 2,5MM2, CAIXAS, CONEXOES, LUVAS, CURVA E INTERRUPTOR DE SOBREPOR (PÁTIO)</t>
  </si>
  <si>
    <t>LUMINÁRIA DE LED PARA ILUMINAÇÃO PÚBLICA, DE 51 W ATÉ 67 W - FORNECIMENTO E INSTALAÇÃO. AF_08/2020 (PÁTIO)</t>
  </si>
  <si>
    <t>LUMINARIA LED TUBULAR DE EMBUTIR, 4X18W (INCLUSIVE LAMPADAS),CORPO EM CHAPA DE ACO TRATADA E PINTURA ELETROSTATICA BRANCA, REFLETOR EM ALUMINIO DE ALTO BRILHO, COM VISOR ACRILICO TRANSLUCIDO, SEM REATOR. FORNECIMENTO E COLOCACAO (BIBLIOTECA)</t>
  </si>
  <si>
    <t>BOTOEIRA DE COMANDO A DISTANCIA (EMERGENCIA), BLINDADA EM CAIXA DE ALUMINIO FUNDIDO COM PORTA DE VIDRO (ACIONADA AUTOMATICAMENTE AO QUEBRAR O VIDRO), COMPREENDENDO: 5 VARAS DE ELETRODUTO DE 1/2", 50,00M DE FIO 1MM2, CAIXAS E CONEXOES, INCLUSIVE ABETURA E FECHAMENTO DE RASGO EM ALVENARIA. FORNECIMENTO E COLOCACAO (BIBLIOTECA)</t>
  </si>
  <si>
    <t>CONTATOR TRIPOLAR I NOMIMAL 95A - FORNECIMENTO E INSTALAÇÃO. AF_10/2020 (BIBLIOTECA)</t>
  </si>
  <si>
    <t>INTERRUPTOR DE EMBUTIR COM 1 TECLA SIMPLES FOSFORESCENTE E PLACA.FORNECIMENTO E COLOCACAO (BIBLIOTECA)</t>
  </si>
  <si>
    <t>TAMPA CAIXA 40X40. FORNECIMENTO E COLOCAÇÃO (BIBLIOTECA)</t>
  </si>
  <si>
    <t>TAMPA CEGA 4X4 FORNECIMENTO E COLOCAÇAO (BIBLIOTECA)</t>
  </si>
  <si>
    <t>VESTIÁRIO</t>
  </si>
  <si>
    <t>PATIO</t>
  </si>
  <si>
    <t>18.027.0476-A</t>
  </si>
  <si>
    <t>LUMINARIA DE SOBREPOR, FIXADA EM LAJE OU FORRO, TIPO CALHA,CHANFRADA OU PRISMATICA, COMPLETA, COM LAMPADA LED TUBULARDE 2 X 18W. FORNECIMENTO E COLOCACAO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</si>
  <si>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</si>
  <si>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</si>
  <si>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</si>
  <si>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</si>
  <si>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</si>
  <si>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</si>
  <si>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</si>
  <si>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</si>
  <si>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</si>
  <si>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</si>
  <si>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</si>
  <si>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</si>
  <si>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03.33</t>
  </si>
  <si>
    <t>03.34</t>
  </si>
  <si>
    <t>03.35</t>
  </si>
  <si>
    <t>03.36</t>
  </si>
  <si>
    <t>03.37</t>
  </si>
  <si>
    <t>TAMPA CEGA 4X2 FORNECIMENTO E COLOCAÇAO</t>
  </si>
  <si>
    <t>03.38</t>
  </si>
  <si>
    <t>LUMINARIA DE SOBREPOR, FIXADA EM LAJE OU FORRO, TIPO CALHA,CHANFRADA OU PRISMATICA, COMPLETA, COM LAMPADA LED TUBULARDE 2 X 18W. FORNECIMENTO E COLOCACAO (PÁTIO)</t>
  </si>
  <si>
    <t>H</t>
  </si>
  <si>
    <t>03.39</t>
  </si>
  <si>
    <t>03.40</t>
  </si>
  <si>
    <t>AJUDANTE COM ENCARGOS COMPLEMENTARES</t>
  </si>
  <si>
    <t>88241</t>
  </si>
  <si>
    <t>GERAL</t>
  </si>
  <si>
    <t>15.018.0025-A</t>
  </si>
  <si>
    <t>88264</t>
  </si>
  <si>
    <t>INSTALACAO DE PONTO DE TOMADA, APARENTE, EQUIVALENTE A 2 VARAS DE ELETRODUTO DE PVC RIGIDO DE 1/2", 18,00M DE FIO 2,5MM2, CAIXAS, CONEXOES E TOMADA DE SOBREPOR 2P+T, 10A (1º ANDAR)(SALA DOS PROFESSORES)</t>
  </si>
  <si>
    <t>INSTALACAO DE PONTO DE LUZ, APARENTE, EQUIVALENTE A 2 VARAS DE ELETRODUTO DE PVC RIGIDO DE 1/2", 12,00M DE FIO 2,5MM2, CAIXAS, CONEXOES, LUVAS, CURVA E INTERRUPTOR DE SOBREPOR (1º ANDAR)(SECCIONAMENTO DO CIRCUITO DAS SALAS)</t>
  </si>
  <si>
    <t>ELETRODUTO DE PVC RIGIDO ROSQUEAVEL DE 1/2",INCLUSIVE CONEXOES E EMENDAS,EXCLUSIVE ABERTURA E FECHAMENTO DE RASGO.FORNECIMENTO E ASSENTAMENTO (1º E 2º ANDAR)</t>
  </si>
  <si>
    <t>INSTALACAO DE PONTO DE LUZ, APARENTE, EQUIVALENTE A 2 VARAS DE ELETRODUTO DE PVC RIGIDO DE 1/2", 12,00M DE FIO 2,5MM2, CAIXAS, CONEXOES, LUVAS, CURVA E INTERRUPTOR DE SOBREPOR (2º ANDAR)</t>
  </si>
  <si>
    <t>CAIXA DE LIGACAO DE ALUMINIO SILICIO, TIPO CONDULETES, NO FORMATO E, DIAMETRO DE 1/2". FORNECIMENTO E COLOCACAO</t>
  </si>
  <si>
    <t>CAIXA DE LIGACAO DE ALUMINIO SILICIO, TIPO CONDULETES, NO FORMATO C, DIAMETRO DE 1/2". FORNECIMENTO E COLOCACAO (1º E 2º ANDAR)</t>
  </si>
  <si>
    <t>15.019.0050-A</t>
  </si>
  <si>
    <t>TOMADA ELETRICA 2P+T, 10A/250V, PADRAO BRASILEIRO, DE EMBUTIR, COM PLACA 4"X2". FORNECIMENTO E COLOCACAO.</t>
  </si>
  <si>
    <t xml:space="preserve">TOMADA ELETRICA 2P+T, 10A/250V, PADRAO BRASILEIRO, DE EMBUTIR, COM PLACA 4"X2". FORNECIMENTO E COLOCACAO. </t>
  </si>
  <si>
    <t>03.41</t>
  </si>
  <si>
    <t>15.007.0569-A</t>
  </si>
  <si>
    <t>03.42</t>
  </si>
  <si>
    <t>FUSIVEL NH,TAMANHO,CORRENTE NOMINAL DE 355A, 500V. FORNECIMENTO E COLOCACAO</t>
  </si>
  <si>
    <t>03.43</t>
  </si>
  <si>
    <t>FUSIVEL NH,TAMANHO,CORRENTE NOMINAL DE 315A, 500V. FORNECIMENTO E COLOCACAO</t>
  </si>
  <si>
    <t>15.007.0566-0</t>
  </si>
  <si>
    <t>03.44</t>
  </si>
  <si>
    <t>03.45</t>
  </si>
  <si>
    <t>FUSIVEL NH,CORRENTE NOMINAL DE 80A, 500V. FORNECIMENTO E COLOCACAO</t>
  </si>
  <si>
    <t>06.016.0009-A</t>
  </si>
  <si>
    <t>TAMPAO COMPLETO DE FERRO FUNDIDO,PARA CAIXA DE INSPECAO OU SEMELHANTE,COM 32KG(T-33),CARGA MINIMA PARA TESTE 800KG,RESISTENCIA MAXIMA DE ROMPIMENTO 10000KG E FLECHA RESIDUAL MAXIMADE 16MM,ASSENTADO COM ARGAMASSA DE CIMENTO E AREIA,NO TRACO1:4 EM VOLUME.FORNECIMENTO E ASSENTAMENTO (80X80CM)</t>
  </si>
  <si>
    <t>ELETRICISTA COM ENCARGOS COMPLEMENTARES (PARA REVISÃO E MANUTENÇÃO NOS CONTATOS, BARRAMENTO, CHAVES SECCIONADAS, CHAVE PORTA FUSIVEL DAS INSTALAÇOES EXISTENTES)</t>
  </si>
  <si>
    <t>FACHADA</t>
  </si>
  <si>
    <t>PILAR</t>
  </si>
  <si>
    <t>VESTIARIO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</si>
  <si>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2021</t>
    </r>
  </si>
  <si>
    <t>101904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</si>
</sst>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#,##0.0000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3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3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16" borderId="10" xfId="0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4" fontId="1" fillId="16" borderId="21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21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3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0" fontId="27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19" xfId="0" applyFont="1" applyFill="1" applyBorder="1" applyAlignment="1">
      <alignment horizontal="center" vertical="center" wrapText="1"/>
    </xf>
    <xf numFmtId="0" fontId="29" fillId="0" borderId="25" xfId="51" applyFont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 wrapText="1"/>
      <protection/>
    </xf>
    <xf numFmtId="0" fontId="29" fillId="0" borderId="25" xfId="51" applyFont="1" applyFill="1" applyBorder="1" applyAlignment="1" applyProtection="1">
      <alignment horizontal="center" vertical="center" wrapText="1"/>
      <protection/>
    </xf>
    <xf numFmtId="0" fontId="29" fillId="25" borderId="25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top"/>
      <protection/>
    </xf>
    <xf numFmtId="10" fontId="29" fillId="0" borderId="0" xfId="51" applyNumberFormat="1" applyFont="1" applyFill="1" applyBorder="1" applyAlignment="1" applyProtection="1">
      <alignment horizontal="center" vertical="center"/>
      <protection/>
    </xf>
    <xf numFmtId="10" fontId="29" fillId="0" borderId="0" xfId="51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0" fillId="0" borderId="10" xfId="51" applyFont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0" fillId="0" borderId="11" xfId="51" applyFont="1" applyBorder="1" applyProtection="1">
      <alignment/>
      <protection/>
    </xf>
    <xf numFmtId="10" fontId="29" fillId="26" borderId="26" xfId="51" applyNumberFormat="1" applyFont="1" applyFill="1" applyBorder="1" applyAlignment="1" applyProtection="1">
      <alignment horizontal="center" vertical="center"/>
      <protection locked="0"/>
    </xf>
    <xf numFmtId="10" fontId="29" fillId="0" borderId="26" xfId="51" applyNumberFormat="1" applyFont="1" applyFill="1" applyBorder="1" applyAlignment="1" applyProtection="1">
      <alignment horizontal="center" vertical="center"/>
      <protection/>
    </xf>
    <xf numFmtId="10" fontId="28" fillId="25" borderId="26" xfId="51" applyNumberFormat="1" applyFont="1" applyFill="1" applyBorder="1" applyAlignment="1" applyProtection="1">
      <alignment horizontal="center" vertical="center"/>
      <protection/>
    </xf>
    <xf numFmtId="0" fontId="30" fillId="0" borderId="10" xfId="51" applyFont="1" applyBorder="1" applyAlignment="1" applyProtection="1">
      <alignment horizontal="right" vertical="center"/>
      <protection/>
    </xf>
    <xf numFmtId="0" fontId="0" fillId="0" borderId="10" xfId="51" applyFont="1" applyBorder="1" applyAlignment="1" applyProtection="1">
      <alignment horizontal="center" vertical="top"/>
      <protection/>
    </xf>
    <xf numFmtId="0" fontId="0" fillId="0" borderId="11" xfId="51" applyFont="1" applyBorder="1" applyAlignment="1" applyProtection="1">
      <alignment horizontal="center" vertical="top"/>
      <protection/>
    </xf>
    <xf numFmtId="0" fontId="0" fillId="0" borderId="15" xfId="0" applyBorder="1" applyAlignment="1">
      <alignment/>
    </xf>
    <xf numFmtId="9" fontId="24" fillId="0" borderId="19" xfId="55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4" fontId="1" fillId="16" borderId="0" xfId="53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7" fillId="27" borderId="19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left" vertical="center" wrapText="1"/>
    </xf>
    <xf numFmtId="10" fontId="24" fillId="0" borderId="11" xfId="0" applyNumberFormat="1" applyFont="1" applyBorder="1" applyAlignment="1">
      <alignment vertical="top" wrapText="1"/>
    </xf>
    <xf numFmtId="0" fontId="24" fillId="27" borderId="21" xfId="0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center" vertical="top" wrapText="1"/>
    </xf>
    <xf numFmtId="0" fontId="24" fillId="27" borderId="0" xfId="0" applyFont="1" applyFill="1" applyBorder="1" applyAlignment="1">
      <alignment horizontal="center" vertical="top" wrapText="1"/>
    </xf>
    <xf numFmtId="0" fontId="24" fillId="27" borderId="0" xfId="0" applyFont="1" applyFill="1" applyBorder="1" applyAlignment="1">
      <alignment horizontal="left" vertical="top" wrapText="1"/>
    </xf>
    <xf numFmtId="0" fontId="1" fillId="27" borderId="0" xfId="0" applyFont="1" applyFill="1" applyBorder="1" applyAlignment="1">
      <alignment horizontal="left" vertical="top" wrapText="1"/>
    </xf>
    <xf numFmtId="0" fontId="2" fillId="27" borderId="21" xfId="0" applyFont="1" applyFill="1" applyBorder="1" applyAlignment="1">
      <alignment horizontal="center" vertical="top" wrapText="1"/>
    </xf>
    <xf numFmtId="0" fontId="1" fillId="27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27" fillId="27" borderId="15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top" wrapText="1"/>
    </xf>
    <xf numFmtId="0" fontId="25" fillId="27" borderId="21" xfId="0" applyFont="1" applyFill="1" applyBorder="1" applyAlignment="1">
      <alignment horizontal="center" vertical="top" wrapText="1"/>
    </xf>
    <xf numFmtId="0" fontId="2" fillId="27" borderId="16" xfId="0" applyFont="1" applyFill="1" applyBorder="1" applyAlignment="1">
      <alignment horizontal="left" vertical="center" wrapText="1"/>
    </xf>
    <xf numFmtId="0" fontId="25" fillId="27" borderId="0" xfId="0" applyFont="1" applyFill="1" applyBorder="1" applyAlignment="1">
      <alignment horizontal="left" vertical="top" wrapText="1"/>
    </xf>
    <xf numFmtId="4" fontId="24" fillId="27" borderId="0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Border="1" applyAlignment="1">
      <alignment vertical="top"/>
    </xf>
    <xf numFmtId="4" fontId="1" fillId="28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9" fontId="0" fillId="0" borderId="18" xfId="55" applyFont="1" applyBorder="1" applyAlignment="1">
      <alignment horizontal="center"/>
    </xf>
    <xf numFmtId="4" fontId="0" fillId="0" borderId="18" xfId="0" applyNumberFormat="1" applyBorder="1" applyAlignment="1">
      <alignment vertical="top"/>
    </xf>
    <xf numFmtId="9" fontId="0" fillId="0" borderId="18" xfId="55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0" fontId="25" fillId="0" borderId="27" xfId="0" applyFont="1" applyBorder="1" applyAlignment="1">
      <alignment horizontal="center" vertical="top" wrapText="1"/>
    </xf>
    <xf numFmtId="4" fontId="25" fillId="0" borderId="27" xfId="0" applyNumberFormat="1" applyFont="1" applyBorder="1" applyAlignment="1">
      <alignment vertical="top"/>
    </xf>
    <xf numFmtId="4" fontId="25" fillId="0" borderId="28" xfId="0" applyNumberFormat="1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4" fontId="24" fillId="0" borderId="11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horizontal="center" vertical="top"/>
    </xf>
    <xf numFmtId="4" fontId="25" fillId="0" borderId="0" xfId="0" applyNumberFormat="1" applyFont="1" applyBorder="1" applyAlignment="1">
      <alignment vertical="top"/>
    </xf>
    <xf numFmtId="4" fontId="2" fillId="29" borderId="28" xfId="0" applyNumberFormat="1" applyFont="1" applyFill="1" applyBorder="1" applyAlignment="1">
      <alignment vertical="top"/>
    </xf>
    <xf numFmtId="0" fontId="1" fillId="27" borderId="19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top"/>
    </xf>
    <xf numFmtId="4" fontId="25" fillId="0" borderId="21" xfId="0" applyNumberFormat="1" applyFont="1" applyBorder="1" applyAlignment="1">
      <alignment vertical="top"/>
    </xf>
    <xf numFmtId="0" fontId="0" fillId="0" borderId="21" xfId="0" applyBorder="1" applyAlignment="1">
      <alignment/>
    </xf>
    <xf numFmtId="0" fontId="0" fillId="24" borderId="0" xfId="0" applyFont="1" applyFill="1" applyBorder="1" applyAlignment="1">
      <alignment horizontal="justify" vertical="top"/>
    </xf>
    <xf numFmtId="4" fontId="0" fillId="0" borderId="0" xfId="0" applyNumberFormat="1" applyFont="1" applyBorder="1" applyAlignment="1">
      <alignment vertical="top"/>
    </xf>
    <xf numFmtId="4" fontId="0" fillId="0" borderId="21" xfId="0" applyNumberForma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0" fillId="0" borderId="20" xfId="0" applyBorder="1" applyAlignment="1">
      <alignment/>
    </xf>
    <xf numFmtId="4" fontId="24" fillId="27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" fillId="27" borderId="21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vertical="top"/>
    </xf>
    <xf numFmtId="10" fontId="0" fillId="0" borderId="18" xfId="0" applyNumberForma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left" vertical="top" wrapText="1"/>
    </xf>
    <xf numFmtId="4" fontId="25" fillId="0" borderId="2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0" fontId="24" fillId="28" borderId="11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4" fillId="0" borderId="22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3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10" fontId="24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center" vertical="top" wrapText="1"/>
    </xf>
    <xf numFmtId="4" fontId="25" fillId="0" borderId="24" xfId="0" applyNumberFormat="1" applyFont="1" applyBorder="1" applyAlignment="1">
      <alignment horizontal="center" vertical="top"/>
    </xf>
    <xf numFmtId="4" fontId="25" fillId="0" borderId="29" xfId="0" applyNumberFormat="1" applyFont="1" applyBorder="1" applyAlignment="1">
      <alignment vertical="top"/>
    </xf>
    <xf numFmtId="4" fontId="25" fillId="0" borderId="30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9" fontId="25" fillId="0" borderId="22" xfId="0" applyNumberFormat="1" applyFont="1" applyBorder="1" applyAlignment="1">
      <alignment horizontal="center" vertical="top" wrapText="1"/>
    </xf>
    <xf numFmtId="4" fontId="27" fillId="0" borderId="30" xfId="0" applyNumberFormat="1" applyFont="1" applyBorder="1" applyAlignment="1">
      <alignment vertical="top"/>
    </xf>
    <xf numFmtId="4" fontId="1" fillId="16" borderId="1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7" borderId="1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8" fillId="0" borderId="0" xfId="51" applyNumberFormat="1" applyFont="1" applyFill="1" applyBorder="1" applyAlignment="1" applyProtection="1">
      <alignment horizontal="center" vertical="center"/>
      <protection/>
    </xf>
    <xf numFmtId="4" fontId="28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0" fillId="0" borderId="11" xfId="5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0" fillId="0" borderId="34" xfId="51" applyFont="1" applyBorder="1" applyAlignment="1" applyProtection="1">
      <alignment horizontal="center" vertical="center" wrapText="1"/>
      <protection/>
    </xf>
    <xf numFmtId="0" fontId="0" fillId="0" borderId="25" xfId="51" applyFont="1" applyBorder="1" applyAlignment="1" applyProtection="1">
      <alignment horizontal="center" vertical="center" wrapText="1"/>
      <protection/>
    </xf>
    <xf numFmtId="4" fontId="28" fillId="0" borderId="25" xfId="51" applyNumberFormat="1" applyFont="1" applyFill="1" applyBorder="1" applyAlignment="1" applyProtection="1">
      <alignment horizontal="center" vertical="center"/>
      <protection/>
    </xf>
    <xf numFmtId="4" fontId="28" fillId="0" borderId="25" xfId="51" applyNumberFormat="1" applyFont="1" applyFill="1" applyBorder="1" applyAlignment="1" applyProtection="1">
      <alignment horizontal="center" vertical="center" wrapText="1"/>
      <protection/>
    </xf>
    <xf numFmtId="0" fontId="29" fillId="25" borderId="34" xfId="51" applyFont="1" applyFill="1" applyBorder="1" applyAlignment="1" applyProtection="1">
      <alignment horizontal="center" vertical="center" wrapText="1"/>
      <protection/>
    </xf>
    <xf numFmtId="0" fontId="29" fillId="25" borderId="25" xfId="51" applyFont="1" applyFill="1" applyBorder="1" applyAlignment="1" applyProtection="1">
      <alignment horizontal="center" vertical="center" wrapText="1"/>
      <protection/>
    </xf>
    <xf numFmtId="0" fontId="26" fillId="0" borderId="0" xfId="51" applyFont="1" applyBorder="1" applyAlignment="1" applyProtection="1">
      <alignment horizontal="left" vertical="center" indent="1"/>
      <protection/>
    </xf>
    <xf numFmtId="0" fontId="26" fillId="0" borderId="11" xfId="51" applyFont="1" applyBorder="1" applyAlignment="1" applyProtection="1">
      <alignment horizontal="left" vertical="center" indent="1"/>
      <protection/>
    </xf>
    <xf numFmtId="0" fontId="1" fillId="0" borderId="25" xfId="51" applyFont="1" applyFill="1" applyBorder="1" applyAlignment="1" applyProtection="1">
      <alignment horizontal="center" vertical="center"/>
      <protection/>
    </xf>
    <xf numFmtId="0" fontId="6" fillId="0" borderId="35" xfId="51" applyFont="1" applyBorder="1" applyAlignment="1" applyProtection="1">
      <alignment horizontal="center"/>
      <protection/>
    </xf>
    <xf numFmtId="0" fontId="6" fillId="0" borderId="36" xfId="51" applyFont="1" applyBorder="1" applyAlignment="1" applyProtection="1">
      <alignment horizontal="center"/>
      <protection/>
    </xf>
    <xf numFmtId="0" fontId="6" fillId="0" borderId="37" xfId="51" applyFont="1" applyBorder="1" applyAlignment="1" applyProtection="1">
      <alignment horizontal="center"/>
      <protection/>
    </xf>
    <xf numFmtId="0" fontId="1" fillId="0" borderId="38" xfId="52" applyFont="1" applyBorder="1" applyAlignment="1" applyProtection="1">
      <alignment horizontal="left" vertical="top"/>
      <protection/>
    </xf>
    <xf numFmtId="0" fontId="1" fillId="0" borderId="27" xfId="52" applyFont="1" applyBorder="1" applyAlignment="1" applyProtection="1">
      <alignment horizontal="left" vertical="top"/>
      <protection/>
    </xf>
    <xf numFmtId="0" fontId="1" fillId="0" borderId="39" xfId="52" applyFont="1" applyBorder="1" applyAlignment="1" applyProtection="1">
      <alignment horizontal="left" vertical="top"/>
      <protection/>
    </xf>
    <xf numFmtId="182" fontId="24" fillId="30" borderId="40" xfId="49" applyFont="1" applyFill="1" applyBorder="1" applyAlignment="1" applyProtection="1">
      <alignment horizontal="left"/>
      <protection locked="0"/>
    </xf>
    <xf numFmtId="182" fontId="24" fillId="30" borderId="41" xfId="49" applyFont="1" applyFill="1" applyBorder="1" applyAlignment="1" applyProtection="1">
      <alignment horizontal="left"/>
      <protection locked="0"/>
    </xf>
    <xf numFmtId="182" fontId="24" fillId="30" borderId="42" xfId="49" applyFont="1" applyFill="1" applyBorder="1" applyAlignment="1" applyProtection="1">
      <alignment horizontal="left"/>
      <protection locked="0"/>
    </xf>
    <xf numFmtId="0" fontId="28" fillId="0" borderId="34" xfId="51" applyFont="1" applyBorder="1" applyAlignment="1" applyProtection="1">
      <alignment horizontal="center" vertical="center"/>
      <protection/>
    </xf>
    <xf numFmtId="0" fontId="28" fillId="0" borderId="25" xfId="51" applyFont="1" applyBorder="1" applyAlignment="1" applyProtection="1">
      <alignment horizontal="center" vertical="center"/>
      <protection/>
    </xf>
    <xf numFmtId="4" fontId="28" fillId="0" borderId="26" xfId="51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Composicao BDI v2.1" xfId="49"/>
    <cellStyle name="Neutra" xfId="50"/>
    <cellStyle name="Normal 2" xfId="51"/>
    <cellStyle name="Normal_FICHA DE VERIFICAÇÃO PRELIMINAR - Plano R" xfId="52"/>
    <cellStyle name="Normal_Planilha Escola Municipal Nova Esperança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</cellStyles>
  <dxfs count="9"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</dxf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123825</xdr:rowOff>
    </xdr:from>
    <xdr:to>
      <xdr:col>8</xdr:col>
      <xdr:colOff>733425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23825"/>
          <a:ext cx="942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85725</xdr:rowOff>
    </xdr:from>
    <xdr:to>
      <xdr:col>12</xdr:col>
      <xdr:colOff>590550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85725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228600</xdr:rowOff>
    </xdr:from>
    <xdr:to>
      <xdr:col>2</xdr:col>
      <xdr:colOff>1171575</xdr:colOff>
      <xdr:row>10</xdr:row>
      <xdr:rowOff>228600</xdr:rowOff>
    </xdr:to>
    <xdr:sp>
      <xdr:nvSpPr>
        <xdr:cNvPr id="1" name="Line 27"/>
        <xdr:cNvSpPr>
          <a:spLocks/>
        </xdr:cNvSpPr>
      </xdr:nvSpPr>
      <xdr:spPr>
        <a:xfrm>
          <a:off x="3019425" y="2305050"/>
          <a:ext cx="1104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514350</xdr:colOff>
      <xdr:row>0</xdr:row>
      <xdr:rowOff>114300</xdr:rowOff>
    </xdr:from>
    <xdr:to>
      <xdr:col>7</xdr:col>
      <xdr:colOff>666750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4300"/>
          <a:ext cx="2257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12</xdr:row>
      <xdr:rowOff>257175</xdr:rowOff>
    </xdr:from>
    <xdr:to>
      <xdr:col>5</xdr:col>
      <xdr:colOff>1000125</xdr:colOff>
      <xdr:row>12</xdr:row>
      <xdr:rowOff>257175</xdr:rowOff>
    </xdr:to>
    <xdr:sp>
      <xdr:nvSpPr>
        <xdr:cNvPr id="3" name="Line 27"/>
        <xdr:cNvSpPr>
          <a:spLocks/>
        </xdr:cNvSpPr>
      </xdr:nvSpPr>
      <xdr:spPr>
        <a:xfrm>
          <a:off x="3000375" y="2809875"/>
          <a:ext cx="4371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276225</xdr:rowOff>
    </xdr:from>
    <xdr:to>
      <xdr:col>5</xdr:col>
      <xdr:colOff>1047750</xdr:colOff>
      <xdr:row>14</xdr:row>
      <xdr:rowOff>295275</xdr:rowOff>
    </xdr:to>
    <xdr:sp>
      <xdr:nvSpPr>
        <xdr:cNvPr id="4" name="Line 27"/>
        <xdr:cNvSpPr>
          <a:spLocks/>
        </xdr:cNvSpPr>
      </xdr:nvSpPr>
      <xdr:spPr>
        <a:xfrm flipV="1">
          <a:off x="2952750" y="3324225"/>
          <a:ext cx="44672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drawing" Target="../drawings/drawing1.xml" /><Relationship Id="rId14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drawing" Target="../drawings/drawing2.xml" /><Relationship Id="rId130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8.8515625" style="0" customWidth="1"/>
    <col min="6" max="6" width="8.140625" style="0" bestFit="1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53</v>
      </c>
      <c r="B2" s="2"/>
      <c r="C2" s="3"/>
      <c r="D2" s="3"/>
      <c r="E2" s="2"/>
      <c r="F2" s="3"/>
      <c r="G2" s="3"/>
      <c r="H2" s="3"/>
      <c r="I2" s="6"/>
    </row>
    <row r="3" spans="1:9" ht="12.75" customHeight="1">
      <c r="A3" s="189" t="s">
        <v>150</v>
      </c>
      <c r="B3" s="190"/>
      <c r="C3" s="190"/>
      <c r="D3" s="28"/>
      <c r="E3" s="191"/>
      <c r="F3" s="191"/>
      <c r="G3" s="51"/>
      <c r="H3" s="51"/>
      <c r="I3" s="30"/>
    </row>
    <row r="4" spans="1:9" ht="28.5" customHeight="1">
      <c r="A4" s="192" t="s">
        <v>151</v>
      </c>
      <c r="B4" s="193"/>
      <c r="C4" s="193"/>
      <c r="D4" s="3"/>
      <c r="E4" s="2" t="s">
        <v>19</v>
      </c>
      <c r="F4" s="3"/>
      <c r="G4" s="3"/>
      <c r="H4" s="3"/>
      <c r="I4" s="6"/>
    </row>
    <row r="5" spans="1:9" ht="15" customHeight="1">
      <c r="A5" s="192"/>
      <c r="B5" s="193"/>
      <c r="C5" s="193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83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67</v>
      </c>
      <c r="H7" s="31" t="s">
        <v>27</v>
      </c>
      <c r="I7" s="31" t="s">
        <v>4</v>
      </c>
    </row>
    <row r="8" spans="1:9" ht="21" customHeight="1">
      <c r="A8" s="97"/>
      <c r="B8" s="145" t="s">
        <v>8</v>
      </c>
      <c r="C8" s="102" t="s">
        <v>58</v>
      </c>
      <c r="D8" s="98"/>
      <c r="E8" s="99"/>
      <c r="F8" s="98"/>
      <c r="G8" s="100"/>
      <c r="H8" s="100"/>
      <c r="I8" s="41">
        <f>ROUND(SUM(I9:I9),2)</f>
        <v>746.07</v>
      </c>
    </row>
    <row r="9" spans="1:9" ht="52.5" customHeight="1">
      <c r="A9" s="105" t="s">
        <v>73</v>
      </c>
      <c r="B9" s="104" t="s">
        <v>17</v>
      </c>
      <c r="C9" s="107" t="s">
        <v>74</v>
      </c>
      <c r="D9" s="104" t="s">
        <v>16</v>
      </c>
      <c r="E9" s="118">
        <f>'MEM CALC  '!M9</f>
        <v>3</v>
      </c>
      <c r="F9" s="104">
        <v>193.05</v>
      </c>
      <c r="G9" s="103">
        <v>0.2882</v>
      </c>
      <c r="H9" s="50">
        <f>ROUND(F9*(1+G9),2)</f>
        <v>248.69</v>
      </c>
      <c r="I9" s="50">
        <f>ROUND(SUM(E9*H9),2)</f>
        <v>746.07</v>
      </c>
    </row>
    <row r="10" spans="1:9" ht="17.25" customHeight="1">
      <c r="A10" s="105"/>
      <c r="B10" s="104"/>
      <c r="C10" s="106"/>
      <c r="D10" s="104"/>
      <c r="E10" s="106"/>
      <c r="F10" s="104"/>
      <c r="G10" s="103"/>
      <c r="H10" s="50"/>
      <c r="I10" s="50"/>
    </row>
    <row r="11" spans="1:9" ht="18" customHeight="1">
      <c r="A11" s="105"/>
      <c r="B11" s="110" t="s">
        <v>59</v>
      </c>
      <c r="C11" s="108" t="s">
        <v>80</v>
      </c>
      <c r="D11" s="104"/>
      <c r="E11" s="106"/>
      <c r="F11" s="104"/>
      <c r="G11" s="103"/>
      <c r="H11" s="50"/>
      <c r="I11" s="41">
        <f>ROUND(SUM(I12:I14),2)</f>
        <v>242998.92</v>
      </c>
    </row>
    <row r="12" spans="1:10" ht="87.75" customHeight="1">
      <c r="A12" s="29" t="s">
        <v>65</v>
      </c>
      <c r="B12" s="33" t="s">
        <v>60</v>
      </c>
      <c r="C12" s="34" t="s">
        <v>66</v>
      </c>
      <c r="D12" s="35" t="s">
        <v>16</v>
      </c>
      <c r="E12" s="37">
        <f>'MEM CALC  '!M12</f>
        <v>193.44</v>
      </c>
      <c r="F12" s="36">
        <v>41.99</v>
      </c>
      <c r="G12" s="103">
        <v>0.2882</v>
      </c>
      <c r="H12" s="50">
        <f>ROUND(F12*(1+G12),2)</f>
        <v>54.09</v>
      </c>
      <c r="I12" s="50">
        <f>ROUND(SUM(E12*H12),2)</f>
        <v>10463.17</v>
      </c>
      <c r="J12" s="32"/>
    </row>
    <row r="13" spans="1:10" ht="77.25" customHeight="1">
      <c r="A13" s="29" t="s">
        <v>71</v>
      </c>
      <c r="B13" s="33" t="s">
        <v>69</v>
      </c>
      <c r="C13" s="34" t="s">
        <v>72</v>
      </c>
      <c r="D13" s="35" t="s">
        <v>16</v>
      </c>
      <c r="E13" s="37">
        <f>'MEM CALC  '!M30</f>
        <v>32.17</v>
      </c>
      <c r="F13" s="36">
        <v>18.08</v>
      </c>
      <c r="G13" s="103">
        <v>0.2882</v>
      </c>
      <c r="H13" s="50">
        <f>ROUND(F13*(1+G13),2)</f>
        <v>23.29</v>
      </c>
      <c r="I13" s="50">
        <f>ROUND(SUM(E13*H13),2)</f>
        <v>749.24</v>
      </c>
      <c r="J13" s="32"/>
    </row>
    <row r="14" spans="1:10" ht="88.5" customHeight="1">
      <c r="A14" s="29" t="s">
        <v>68</v>
      </c>
      <c r="B14" s="33" t="s">
        <v>75</v>
      </c>
      <c r="C14" s="34" t="s">
        <v>85</v>
      </c>
      <c r="D14" s="35" t="s">
        <v>16</v>
      </c>
      <c r="E14" s="37">
        <f>'MEM CALC  '!M39</f>
        <v>11175.82</v>
      </c>
      <c r="F14" s="36">
        <v>16.1</v>
      </c>
      <c r="G14" s="103">
        <v>0.2882</v>
      </c>
      <c r="H14" s="50">
        <f>ROUND(F14*(1+G14),2)</f>
        <v>20.74</v>
      </c>
      <c r="I14" s="50">
        <f>ROUND(SUM(E14*H14),2)</f>
        <v>231786.51</v>
      </c>
      <c r="J14" s="32"/>
    </row>
    <row r="15" spans="1:10" ht="20.25" customHeight="1">
      <c r="A15" s="61"/>
      <c r="B15" s="33"/>
      <c r="C15" s="34"/>
      <c r="D15" s="39"/>
      <c r="E15" s="37"/>
      <c r="F15" s="36"/>
      <c r="G15" s="103"/>
      <c r="H15" s="50"/>
      <c r="I15" s="50"/>
      <c r="J15" s="32"/>
    </row>
    <row r="16" spans="1:10" ht="20.25" customHeight="1">
      <c r="A16" s="61"/>
      <c r="B16" s="42" t="s">
        <v>62</v>
      </c>
      <c r="C16" s="40" t="s">
        <v>149</v>
      </c>
      <c r="D16" s="39"/>
      <c r="E16" s="37"/>
      <c r="F16" s="36"/>
      <c r="G16" s="103"/>
      <c r="H16" s="50"/>
      <c r="I16" s="41">
        <f>ROUND(SUM(I17:I61),2)</f>
        <v>62171.71</v>
      </c>
      <c r="J16" s="32"/>
    </row>
    <row r="17" spans="1:10" ht="87" customHeight="1">
      <c r="A17" s="61" t="s">
        <v>166</v>
      </c>
      <c r="B17" s="33" t="s">
        <v>169</v>
      </c>
      <c r="C17" s="34" t="s">
        <v>231</v>
      </c>
      <c r="D17" s="39" t="s">
        <v>168</v>
      </c>
      <c r="E17" s="37">
        <f>'MEM CALC  '!M189</f>
        <v>1</v>
      </c>
      <c r="F17" s="36">
        <v>520.27</v>
      </c>
      <c r="G17" s="103">
        <v>0.2882</v>
      </c>
      <c r="H17" s="50">
        <f aca="true" t="shared" si="0" ref="H17:H61">ROUND(F17*(1+G17),2)</f>
        <v>670.21</v>
      </c>
      <c r="I17" s="50">
        <f aca="true" t="shared" si="1" ref="I17:I26">ROUND(SUM(E17*H17),2)</f>
        <v>670.21</v>
      </c>
      <c r="J17" s="32"/>
    </row>
    <row r="18" spans="1:10" ht="85.5" customHeight="1">
      <c r="A18" s="61" t="s">
        <v>170</v>
      </c>
      <c r="B18" s="33" t="s">
        <v>172</v>
      </c>
      <c r="C18" s="34" t="s">
        <v>232</v>
      </c>
      <c r="D18" s="39" t="s">
        <v>168</v>
      </c>
      <c r="E18" s="37">
        <f>'MEM CALC  '!M191</f>
        <v>1</v>
      </c>
      <c r="F18" s="36">
        <v>814.09</v>
      </c>
      <c r="G18" s="103">
        <v>0.2882</v>
      </c>
      <c r="H18" s="50">
        <f t="shared" si="0"/>
        <v>1048.71</v>
      </c>
      <c r="I18" s="50">
        <f t="shared" si="1"/>
        <v>1048.71</v>
      </c>
      <c r="J18" s="32"/>
    </row>
    <row r="19" spans="1:10" ht="39" customHeight="1">
      <c r="A19" s="61" t="s">
        <v>180</v>
      </c>
      <c r="B19" s="33" t="s">
        <v>173</v>
      </c>
      <c r="C19" s="34" t="s">
        <v>233</v>
      </c>
      <c r="D19" s="39" t="s">
        <v>168</v>
      </c>
      <c r="E19" s="37">
        <f>'MEM CALC  '!M193</f>
        <v>20</v>
      </c>
      <c r="F19" s="36">
        <v>12.87</v>
      </c>
      <c r="G19" s="103">
        <v>0.2882</v>
      </c>
      <c r="H19" s="50">
        <f t="shared" si="0"/>
        <v>16.58</v>
      </c>
      <c r="I19" s="50">
        <f t="shared" si="1"/>
        <v>331.6</v>
      </c>
      <c r="J19" s="32"/>
    </row>
    <row r="20" spans="1:10" ht="38.25" customHeight="1">
      <c r="A20" s="61" t="s">
        <v>178</v>
      </c>
      <c r="B20" s="33" t="s">
        <v>174</v>
      </c>
      <c r="C20" s="34" t="s">
        <v>234</v>
      </c>
      <c r="D20" s="39" t="s">
        <v>168</v>
      </c>
      <c r="E20" s="37">
        <f>'MEM CALC  '!M195</f>
        <v>10</v>
      </c>
      <c r="F20" s="36">
        <v>39.39</v>
      </c>
      <c r="G20" s="103">
        <v>0.2882</v>
      </c>
      <c r="H20" s="50">
        <f t="shared" si="0"/>
        <v>50.74</v>
      </c>
      <c r="I20" s="50">
        <f t="shared" si="1"/>
        <v>507.4</v>
      </c>
      <c r="J20" s="32"/>
    </row>
    <row r="21" spans="1:10" ht="39.75" customHeight="1">
      <c r="A21" s="61" t="s">
        <v>182</v>
      </c>
      <c r="B21" s="33" t="s">
        <v>175</v>
      </c>
      <c r="C21" s="34" t="s">
        <v>235</v>
      </c>
      <c r="D21" s="39" t="s">
        <v>168</v>
      </c>
      <c r="E21" s="37">
        <f>'MEM CALC  '!M197</f>
        <v>1</v>
      </c>
      <c r="F21" s="36">
        <v>102.54</v>
      </c>
      <c r="G21" s="103">
        <v>0.2882</v>
      </c>
      <c r="H21" s="50">
        <f t="shared" si="0"/>
        <v>132.09</v>
      </c>
      <c r="I21" s="50">
        <f t="shared" si="1"/>
        <v>132.09</v>
      </c>
      <c r="J21" s="32"/>
    </row>
    <row r="22" spans="1:10" ht="89.25" customHeight="1">
      <c r="A22" s="61" t="s">
        <v>185</v>
      </c>
      <c r="B22" s="33" t="s">
        <v>176</v>
      </c>
      <c r="C22" s="34" t="s">
        <v>236</v>
      </c>
      <c r="D22" s="39" t="s">
        <v>168</v>
      </c>
      <c r="E22" s="37">
        <f>'MEM CALC  '!M199</f>
        <v>1</v>
      </c>
      <c r="F22" s="36">
        <v>580.32</v>
      </c>
      <c r="G22" s="103">
        <v>0.2882</v>
      </c>
      <c r="H22" s="50">
        <f>ROUND(F22*(1+G22),2)</f>
        <v>747.57</v>
      </c>
      <c r="I22" s="50">
        <f t="shared" si="1"/>
        <v>747.57</v>
      </c>
      <c r="J22" s="32"/>
    </row>
    <row r="23" spans="1:10" ht="42.75" customHeight="1">
      <c r="A23" s="61" t="s">
        <v>178</v>
      </c>
      <c r="B23" s="33" t="s">
        <v>177</v>
      </c>
      <c r="C23" s="34" t="s">
        <v>237</v>
      </c>
      <c r="D23" s="39" t="s">
        <v>168</v>
      </c>
      <c r="E23" s="37">
        <f>'MEM CALC  '!M201</f>
        <v>13</v>
      </c>
      <c r="F23" s="36">
        <v>39.39</v>
      </c>
      <c r="G23" s="103">
        <v>0.2882</v>
      </c>
      <c r="H23" s="50">
        <f>ROUND(F23*(1+G23),2)</f>
        <v>50.74</v>
      </c>
      <c r="I23" s="50">
        <f t="shared" si="1"/>
        <v>659.62</v>
      </c>
      <c r="J23" s="32"/>
    </row>
    <row r="24" spans="1:10" ht="38.25" customHeight="1">
      <c r="A24" s="61" t="s">
        <v>178</v>
      </c>
      <c r="B24" s="33" t="s">
        <v>187</v>
      </c>
      <c r="C24" s="34" t="s">
        <v>234</v>
      </c>
      <c r="D24" s="39" t="s">
        <v>168</v>
      </c>
      <c r="E24" s="37">
        <f>'MEM CALC  '!M203</f>
        <v>1</v>
      </c>
      <c r="F24" s="36">
        <v>39.39</v>
      </c>
      <c r="G24" s="103">
        <v>0.2882</v>
      </c>
      <c r="H24" s="50">
        <f>ROUND(F24*(1+G24),2)</f>
        <v>50.74</v>
      </c>
      <c r="I24" s="50">
        <f t="shared" si="1"/>
        <v>50.74</v>
      </c>
      <c r="J24" s="32"/>
    </row>
    <row r="25" spans="1:10" ht="40.5" customHeight="1">
      <c r="A25" s="61" t="s">
        <v>180</v>
      </c>
      <c r="B25" s="33" t="s">
        <v>190</v>
      </c>
      <c r="C25" s="34" t="s">
        <v>238</v>
      </c>
      <c r="D25" s="39" t="s">
        <v>168</v>
      </c>
      <c r="E25" s="37">
        <f>'MEM CALC  '!M205</f>
        <v>1</v>
      </c>
      <c r="F25" s="36">
        <v>12.87</v>
      </c>
      <c r="G25" s="103">
        <v>0.2882</v>
      </c>
      <c r="H25" s="50">
        <f>ROUND(F25*(1+G25),2)</f>
        <v>16.58</v>
      </c>
      <c r="I25" s="50">
        <f t="shared" si="1"/>
        <v>16.58</v>
      </c>
      <c r="J25" s="32"/>
    </row>
    <row r="26" spans="1:10" ht="40.5" customHeight="1">
      <c r="A26" s="61" t="s">
        <v>182</v>
      </c>
      <c r="B26" s="33" t="s">
        <v>200</v>
      </c>
      <c r="C26" s="34" t="s">
        <v>235</v>
      </c>
      <c r="D26" s="39" t="s">
        <v>168</v>
      </c>
      <c r="E26" s="37">
        <f>'MEM CALC  '!M207</f>
        <v>1</v>
      </c>
      <c r="F26" s="36">
        <v>102.54</v>
      </c>
      <c r="G26" s="103">
        <v>0.2882</v>
      </c>
      <c r="H26" s="50">
        <f>ROUND(F26*(1+G26),2)</f>
        <v>132.09</v>
      </c>
      <c r="I26" s="50">
        <f t="shared" si="1"/>
        <v>132.09</v>
      </c>
      <c r="J26" s="32"/>
    </row>
    <row r="27" spans="1:10" ht="64.5" customHeight="1">
      <c r="A27" s="61" t="s">
        <v>189</v>
      </c>
      <c r="B27" s="33" t="s">
        <v>201</v>
      </c>
      <c r="C27" s="34" t="s">
        <v>291</v>
      </c>
      <c r="D27" s="39" t="s">
        <v>168</v>
      </c>
      <c r="E27" s="37">
        <f>'MEM CALC  '!M209</f>
        <v>12</v>
      </c>
      <c r="F27" s="36">
        <v>207.47</v>
      </c>
      <c r="G27" s="103">
        <v>0.2882</v>
      </c>
      <c r="H27" s="50">
        <f aca="true" t="shared" si="2" ref="H27:H34">ROUND(F27*(1+G27),2)</f>
        <v>267.26</v>
      </c>
      <c r="I27" s="50">
        <f aca="true" t="shared" si="3" ref="I27:I39">ROUND(SUM(E27*H27),2)</f>
        <v>3207.12</v>
      </c>
      <c r="J27" s="32"/>
    </row>
    <row r="28" spans="1:10" ht="75.75" customHeight="1">
      <c r="A28" s="171" t="s">
        <v>191</v>
      </c>
      <c r="B28" s="172" t="s">
        <v>202</v>
      </c>
      <c r="C28" s="173" t="s">
        <v>292</v>
      </c>
      <c r="D28" s="174" t="s">
        <v>168</v>
      </c>
      <c r="E28" s="175">
        <f>'MEM CALC  '!M211</f>
        <v>13</v>
      </c>
      <c r="F28" s="176">
        <v>207.04</v>
      </c>
      <c r="G28" s="177">
        <v>0.2882</v>
      </c>
      <c r="H28" s="178">
        <f t="shared" si="2"/>
        <v>266.71</v>
      </c>
      <c r="I28" s="178">
        <f t="shared" si="3"/>
        <v>3467.23</v>
      </c>
      <c r="J28" s="32"/>
    </row>
    <row r="29" spans="1:10" ht="88.5" customHeight="1">
      <c r="A29" s="61" t="s">
        <v>170</v>
      </c>
      <c r="B29" s="33" t="s">
        <v>203</v>
      </c>
      <c r="C29" s="34" t="s">
        <v>239</v>
      </c>
      <c r="D29" s="39" t="s">
        <v>168</v>
      </c>
      <c r="E29" s="37">
        <f>'MEM CALC  '!M213</f>
        <v>1</v>
      </c>
      <c r="F29" s="36">
        <v>814.09</v>
      </c>
      <c r="G29" s="103">
        <v>0.2882</v>
      </c>
      <c r="H29" s="50">
        <f t="shared" si="2"/>
        <v>1048.71</v>
      </c>
      <c r="I29" s="50">
        <f>ROUND(SUM(E29*H29),2)</f>
        <v>1048.71</v>
      </c>
      <c r="J29" s="32"/>
    </row>
    <row r="30" spans="1:10" ht="42" customHeight="1">
      <c r="A30" s="61" t="s">
        <v>178</v>
      </c>
      <c r="B30" s="33" t="s">
        <v>208</v>
      </c>
      <c r="C30" s="34" t="s">
        <v>240</v>
      </c>
      <c r="D30" s="39" t="s">
        <v>168</v>
      </c>
      <c r="E30" s="37">
        <f>'MEM CALC  '!M215</f>
        <v>15</v>
      </c>
      <c r="F30" s="36">
        <v>39.39</v>
      </c>
      <c r="G30" s="103">
        <v>0.2882</v>
      </c>
      <c r="H30" s="50">
        <f t="shared" si="2"/>
        <v>50.74</v>
      </c>
      <c r="I30" s="50">
        <f>ROUND(SUM(E30*H30),2)</f>
        <v>761.1</v>
      </c>
      <c r="J30" s="32"/>
    </row>
    <row r="31" spans="1:10" ht="41.25" customHeight="1">
      <c r="A31" s="61" t="s">
        <v>182</v>
      </c>
      <c r="B31" s="33" t="s">
        <v>211</v>
      </c>
      <c r="C31" s="34" t="s">
        <v>241</v>
      </c>
      <c r="D31" s="39" t="s">
        <v>168</v>
      </c>
      <c r="E31" s="37">
        <f>'MEM CALC  '!M217</f>
        <v>1</v>
      </c>
      <c r="F31" s="36">
        <v>102.54</v>
      </c>
      <c r="G31" s="103">
        <v>0.2882</v>
      </c>
      <c r="H31" s="50">
        <f t="shared" si="2"/>
        <v>132.09</v>
      </c>
      <c r="I31" s="50">
        <f>ROUND(SUM(E31*H31),2)</f>
        <v>132.09</v>
      </c>
      <c r="J31" s="32"/>
    </row>
    <row r="32" spans="1:10" ht="91.5" customHeight="1">
      <c r="A32" s="61" t="s">
        <v>194</v>
      </c>
      <c r="B32" s="33" t="s">
        <v>212</v>
      </c>
      <c r="C32" s="34" t="s">
        <v>242</v>
      </c>
      <c r="D32" s="39" t="s">
        <v>168</v>
      </c>
      <c r="E32" s="37">
        <f>'MEM CALC  '!M219</f>
        <v>1</v>
      </c>
      <c r="F32" s="36">
        <v>1109.44</v>
      </c>
      <c r="G32" s="103">
        <v>0.2882</v>
      </c>
      <c r="H32" s="50">
        <f t="shared" si="2"/>
        <v>1429.18</v>
      </c>
      <c r="I32" s="50">
        <f t="shared" si="3"/>
        <v>1429.18</v>
      </c>
      <c r="J32" s="32"/>
    </row>
    <row r="33" spans="1:10" ht="43.5" customHeight="1">
      <c r="A33" s="61" t="s">
        <v>178</v>
      </c>
      <c r="B33" s="33" t="s">
        <v>222</v>
      </c>
      <c r="C33" s="34" t="s">
        <v>243</v>
      </c>
      <c r="D33" s="39" t="s">
        <v>168</v>
      </c>
      <c r="E33" s="37">
        <f>'MEM CALC  '!M221</f>
        <v>16</v>
      </c>
      <c r="F33" s="36">
        <v>39.39</v>
      </c>
      <c r="G33" s="103">
        <v>0.2882</v>
      </c>
      <c r="H33" s="50">
        <f t="shared" si="2"/>
        <v>50.74</v>
      </c>
      <c r="I33" s="50">
        <f t="shared" si="3"/>
        <v>811.84</v>
      </c>
      <c r="J33" s="32"/>
    </row>
    <row r="34" spans="1:10" ht="41.25" customHeight="1">
      <c r="A34" s="61" t="s">
        <v>180</v>
      </c>
      <c r="B34" s="33" t="s">
        <v>225</v>
      </c>
      <c r="C34" s="34" t="s">
        <v>244</v>
      </c>
      <c r="D34" s="39" t="s">
        <v>168</v>
      </c>
      <c r="E34" s="37">
        <f>'MEM CALC  '!M223</f>
        <v>1</v>
      </c>
      <c r="F34" s="36">
        <v>12.87</v>
      </c>
      <c r="G34" s="103">
        <v>0.2882</v>
      </c>
      <c r="H34" s="50">
        <f t="shared" si="2"/>
        <v>16.58</v>
      </c>
      <c r="I34" s="50">
        <f t="shared" si="3"/>
        <v>16.58</v>
      </c>
      <c r="J34" s="32"/>
    </row>
    <row r="35" spans="1:10" ht="39" customHeight="1">
      <c r="A35" s="61" t="s">
        <v>178</v>
      </c>
      <c r="B35" s="33" t="s">
        <v>228</v>
      </c>
      <c r="C35" s="34" t="s">
        <v>245</v>
      </c>
      <c r="D35" s="39" t="s">
        <v>168</v>
      </c>
      <c r="E35" s="37">
        <f>'MEM CALC  '!M225</f>
        <v>2</v>
      </c>
      <c r="F35" s="36">
        <v>39.39</v>
      </c>
      <c r="G35" s="103">
        <v>0.2882</v>
      </c>
      <c r="H35" s="50">
        <f aca="true" t="shared" si="4" ref="H35:H41">ROUND(F35*(1+G35),2)</f>
        <v>50.74</v>
      </c>
      <c r="I35" s="50">
        <f t="shared" si="3"/>
        <v>101.48</v>
      </c>
      <c r="J35" s="32"/>
    </row>
    <row r="36" spans="1:10" ht="62.25" customHeight="1">
      <c r="A36" s="61" t="s">
        <v>198</v>
      </c>
      <c r="B36" s="33" t="s">
        <v>229</v>
      </c>
      <c r="C36" s="34" t="s">
        <v>293</v>
      </c>
      <c r="D36" s="39" t="s">
        <v>199</v>
      </c>
      <c r="E36" s="37">
        <f>'MEM CALC  '!M227</f>
        <v>230</v>
      </c>
      <c r="F36" s="36">
        <v>6.13</v>
      </c>
      <c r="G36" s="103">
        <v>0.2882</v>
      </c>
      <c r="H36" s="50">
        <f t="shared" si="4"/>
        <v>7.9</v>
      </c>
      <c r="I36" s="50">
        <f t="shared" si="3"/>
        <v>1817</v>
      </c>
      <c r="J36" s="32"/>
    </row>
    <row r="37" spans="1:10" ht="38.25" customHeight="1">
      <c r="A37" s="61" t="s">
        <v>204</v>
      </c>
      <c r="B37" s="33" t="s">
        <v>263</v>
      </c>
      <c r="C37" s="34" t="s">
        <v>246</v>
      </c>
      <c r="D37" s="39" t="s">
        <v>168</v>
      </c>
      <c r="E37" s="37">
        <f>'MEM CALC  '!M229</f>
        <v>1</v>
      </c>
      <c r="F37" s="36">
        <v>23.34</v>
      </c>
      <c r="G37" s="103">
        <v>0.2882</v>
      </c>
      <c r="H37" s="50">
        <f t="shared" si="4"/>
        <v>30.07</v>
      </c>
      <c r="I37" s="50">
        <f t="shared" si="3"/>
        <v>30.07</v>
      </c>
      <c r="J37" s="32"/>
    </row>
    <row r="38" spans="1:10" ht="63" customHeight="1">
      <c r="A38" s="61" t="s">
        <v>191</v>
      </c>
      <c r="B38" s="33" t="s">
        <v>264</v>
      </c>
      <c r="C38" s="34" t="s">
        <v>294</v>
      </c>
      <c r="D38" s="39" t="s">
        <v>168</v>
      </c>
      <c r="E38" s="37">
        <f>'MEM CALC  '!M231</f>
        <v>14</v>
      </c>
      <c r="F38" s="36">
        <v>207.04</v>
      </c>
      <c r="G38" s="103">
        <v>0.2882</v>
      </c>
      <c r="H38" s="50">
        <f t="shared" si="4"/>
        <v>266.71</v>
      </c>
      <c r="I38" s="50">
        <f>ROUND(SUM(E38*H38),2)</f>
        <v>3733.94</v>
      </c>
      <c r="J38" s="32"/>
    </row>
    <row r="39" spans="1:10" ht="51.75" customHeight="1">
      <c r="A39" s="61" t="s">
        <v>206</v>
      </c>
      <c r="B39" s="33" t="s">
        <v>265</v>
      </c>
      <c r="C39" s="34" t="s">
        <v>247</v>
      </c>
      <c r="D39" s="39" t="s">
        <v>168</v>
      </c>
      <c r="E39" s="37">
        <f>'MEM CALC  '!M233</f>
        <v>25</v>
      </c>
      <c r="F39" s="36">
        <v>81.44</v>
      </c>
      <c r="G39" s="103">
        <v>0.2882</v>
      </c>
      <c r="H39" s="50">
        <f t="shared" si="4"/>
        <v>104.91</v>
      </c>
      <c r="I39" s="50">
        <f t="shared" si="3"/>
        <v>2622.75</v>
      </c>
      <c r="J39" s="32"/>
    </row>
    <row r="40" spans="1:10" ht="87" customHeight="1">
      <c r="A40" s="61" t="s">
        <v>185</v>
      </c>
      <c r="B40" s="33" t="s">
        <v>266</v>
      </c>
      <c r="C40" s="34" t="s">
        <v>248</v>
      </c>
      <c r="D40" s="39" t="s">
        <v>168</v>
      </c>
      <c r="E40" s="37">
        <f>'MEM CALC  '!M235</f>
        <v>1</v>
      </c>
      <c r="F40" s="36">
        <v>580.32</v>
      </c>
      <c r="G40" s="103">
        <v>0.2882</v>
      </c>
      <c r="H40" s="50">
        <f t="shared" si="4"/>
        <v>747.57</v>
      </c>
      <c r="I40" s="50">
        <f aca="true" t="shared" si="5" ref="I40:I61">ROUND(SUM(E40*H40),2)</f>
        <v>747.57</v>
      </c>
      <c r="J40" s="32"/>
    </row>
    <row r="41" spans="1:10" ht="41.25" customHeight="1">
      <c r="A41" s="61" t="s">
        <v>180</v>
      </c>
      <c r="B41" s="33" t="s">
        <v>267</v>
      </c>
      <c r="C41" s="34" t="s">
        <v>249</v>
      </c>
      <c r="D41" s="39" t="s">
        <v>168</v>
      </c>
      <c r="E41" s="37">
        <f>'MEM CALC  '!M237</f>
        <v>16</v>
      </c>
      <c r="F41" s="36">
        <v>12.87</v>
      </c>
      <c r="G41" s="103">
        <v>0.2882</v>
      </c>
      <c r="H41" s="50">
        <f t="shared" si="4"/>
        <v>16.58</v>
      </c>
      <c r="I41" s="50">
        <f t="shared" si="5"/>
        <v>265.28</v>
      </c>
      <c r="J41" s="32"/>
    </row>
    <row r="42" spans="1:10" ht="41.25" customHeight="1">
      <c r="A42" s="61" t="s">
        <v>209</v>
      </c>
      <c r="B42" s="33" t="s">
        <v>268</v>
      </c>
      <c r="C42" s="34" t="s">
        <v>250</v>
      </c>
      <c r="D42" s="39" t="s">
        <v>168</v>
      </c>
      <c r="E42" s="37">
        <f>'MEM CALC  '!M241</f>
        <v>2</v>
      </c>
      <c r="F42" s="36">
        <v>276.35</v>
      </c>
      <c r="G42" s="103">
        <v>0.2882</v>
      </c>
      <c r="H42" s="50">
        <f t="shared" si="0"/>
        <v>355.99</v>
      </c>
      <c r="I42" s="50">
        <f t="shared" si="5"/>
        <v>711.98</v>
      </c>
      <c r="J42" s="32"/>
    </row>
    <row r="43" spans="1:10" ht="54.75" customHeight="1">
      <c r="A43" s="170" t="s">
        <v>261</v>
      </c>
      <c r="B43" s="33" t="s">
        <v>269</v>
      </c>
      <c r="C43" s="34" t="s">
        <v>282</v>
      </c>
      <c r="D43" s="39" t="s">
        <v>168</v>
      </c>
      <c r="E43" s="37">
        <f>'MEM CALC  '!M241</f>
        <v>2</v>
      </c>
      <c r="F43" s="36">
        <v>116.07</v>
      </c>
      <c r="G43" s="103">
        <v>0.2882</v>
      </c>
      <c r="H43" s="50">
        <f t="shared" si="0"/>
        <v>149.52</v>
      </c>
      <c r="I43" s="50">
        <f t="shared" si="5"/>
        <v>299.04</v>
      </c>
      <c r="J43" s="32"/>
    </row>
    <row r="44" spans="1:10" ht="65.25" customHeight="1">
      <c r="A44" s="61" t="s">
        <v>191</v>
      </c>
      <c r="B44" s="33" t="s">
        <v>270</v>
      </c>
      <c r="C44" s="34" t="s">
        <v>251</v>
      </c>
      <c r="D44" s="39" t="s">
        <v>168</v>
      </c>
      <c r="E44" s="37">
        <f>'MEM CALC  '!M243</f>
        <v>2</v>
      </c>
      <c r="F44" s="36">
        <v>207.04</v>
      </c>
      <c r="G44" s="103">
        <v>0.2882</v>
      </c>
      <c r="H44" s="50">
        <f t="shared" si="0"/>
        <v>266.71</v>
      </c>
      <c r="I44" s="50">
        <f t="shared" si="5"/>
        <v>533.42</v>
      </c>
      <c r="J44" s="32"/>
    </row>
    <row r="45" spans="1:10" ht="40.5" customHeight="1">
      <c r="A45" s="61" t="s">
        <v>214</v>
      </c>
      <c r="B45" s="33" t="s">
        <v>271</v>
      </c>
      <c r="C45" s="34" t="s">
        <v>252</v>
      </c>
      <c r="D45" s="39" t="s">
        <v>168</v>
      </c>
      <c r="E45" s="37">
        <f>'MEM CALC  '!M245</f>
        <v>22</v>
      </c>
      <c r="F45" s="36">
        <v>483.8</v>
      </c>
      <c r="G45" s="103">
        <v>0.2882</v>
      </c>
      <c r="H45" s="50">
        <f t="shared" si="0"/>
        <v>623.23</v>
      </c>
      <c r="I45" s="50">
        <f t="shared" si="5"/>
        <v>13711.06</v>
      </c>
      <c r="J45" s="32"/>
    </row>
    <row r="46" spans="1:10" ht="75" customHeight="1">
      <c r="A46" s="61" t="s">
        <v>215</v>
      </c>
      <c r="B46" s="33" t="s">
        <v>272</v>
      </c>
      <c r="C46" s="34" t="s">
        <v>253</v>
      </c>
      <c r="D46" s="39" t="s">
        <v>168</v>
      </c>
      <c r="E46" s="37">
        <f>'MEM CALC  '!M247</f>
        <v>12</v>
      </c>
      <c r="F46" s="36">
        <v>179.86</v>
      </c>
      <c r="G46" s="103">
        <v>0.2882</v>
      </c>
      <c r="H46" s="50">
        <f t="shared" si="0"/>
        <v>231.7</v>
      </c>
      <c r="I46" s="50">
        <f t="shared" si="5"/>
        <v>2780.4</v>
      </c>
      <c r="J46" s="32"/>
    </row>
    <row r="47" spans="1:10" ht="40.5" customHeight="1">
      <c r="A47" s="61" t="s">
        <v>289</v>
      </c>
      <c r="B47" s="33" t="s">
        <v>273</v>
      </c>
      <c r="C47" s="34" t="s">
        <v>296</v>
      </c>
      <c r="D47" s="39" t="s">
        <v>168</v>
      </c>
      <c r="E47" s="37">
        <f>'MEM CALC  '!M249</f>
        <v>81</v>
      </c>
      <c r="F47" s="36">
        <v>11.82</v>
      </c>
      <c r="G47" s="103">
        <v>0.2882</v>
      </c>
      <c r="H47" s="50">
        <f t="shared" si="0"/>
        <v>15.23</v>
      </c>
      <c r="I47" s="50">
        <f t="shared" si="5"/>
        <v>1233.63</v>
      </c>
      <c r="J47" s="32"/>
    </row>
    <row r="48" spans="1:10" ht="40.5" customHeight="1">
      <c r="A48" s="171" t="s">
        <v>217</v>
      </c>
      <c r="B48" s="172" t="s">
        <v>274</v>
      </c>
      <c r="C48" s="173" t="s">
        <v>295</v>
      </c>
      <c r="D48" s="174" t="s">
        <v>168</v>
      </c>
      <c r="E48" s="175">
        <f>'MEM CALC  '!M251</f>
        <v>27</v>
      </c>
      <c r="F48" s="176">
        <v>12.89</v>
      </c>
      <c r="G48" s="177">
        <v>0.2882</v>
      </c>
      <c r="H48" s="178">
        <f t="shared" si="0"/>
        <v>16.6</v>
      </c>
      <c r="I48" s="178">
        <f t="shared" si="5"/>
        <v>448.2</v>
      </c>
      <c r="J48" s="32"/>
    </row>
    <row r="49" spans="1:10" ht="100.5" customHeight="1">
      <c r="A49" s="61" t="s">
        <v>218</v>
      </c>
      <c r="B49" s="33" t="s">
        <v>275</v>
      </c>
      <c r="C49" s="34" t="s">
        <v>254</v>
      </c>
      <c r="D49" s="39" t="s">
        <v>168</v>
      </c>
      <c r="E49" s="37">
        <f>'MEM CALC  '!M253</f>
        <v>1</v>
      </c>
      <c r="F49" s="36">
        <v>520.56</v>
      </c>
      <c r="G49" s="103">
        <v>0.2882</v>
      </c>
      <c r="H49" s="50">
        <f t="shared" si="0"/>
        <v>670.59</v>
      </c>
      <c r="I49" s="50">
        <f t="shared" si="5"/>
        <v>670.59</v>
      </c>
      <c r="J49" s="32"/>
    </row>
    <row r="50" spans="1:10" ht="43.5" customHeight="1">
      <c r="A50" s="61" t="s">
        <v>317</v>
      </c>
      <c r="B50" s="33" t="s">
        <v>276</v>
      </c>
      <c r="C50" s="34" t="s">
        <v>255</v>
      </c>
      <c r="D50" s="39" t="s">
        <v>168</v>
      </c>
      <c r="E50" s="37">
        <f>'MEM CALC  '!M255</f>
        <v>1</v>
      </c>
      <c r="F50" s="36">
        <v>1336.85</v>
      </c>
      <c r="G50" s="103">
        <v>0.2882</v>
      </c>
      <c r="H50" s="50">
        <f t="shared" si="0"/>
        <v>1722.13</v>
      </c>
      <c r="I50" s="50">
        <f t="shared" si="5"/>
        <v>1722.13</v>
      </c>
      <c r="J50" s="32"/>
    </row>
    <row r="51" spans="1:10" ht="39" customHeight="1">
      <c r="A51" s="61" t="s">
        <v>297</v>
      </c>
      <c r="B51" s="33" t="s">
        <v>277</v>
      </c>
      <c r="C51" s="34" t="s">
        <v>299</v>
      </c>
      <c r="D51" s="39" t="s">
        <v>168</v>
      </c>
      <c r="E51" s="37">
        <f>'MEM CALC  '!M257</f>
        <v>35</v>
      </c>
      <c r="F51" s="36">
        <v>10.94</v>
      </c>
      <c r="G51" s="103">
        <v>0.2882</v>
      </c>
      <c r="H51" s="50">
        <f t="shared" si="0"/>
        <v>14.09</v>
      </c>
      <c r="I51" s="50">
        <f t="shared" si="5"/>
        <v>493.15</v>
      </c>
      <c r="J51" s="32"/>
    </row>
    <row r="52" spans="1:10" ht="39" customHeight="1">
      <c r="A52" s="61" t="s">
        <v>223</v>
      </c>
      <c r="B52" s="33" t="s">
        <v>278</v>
      </c>
      <c r="C52" s="34" t="s">
        <v>256</v>
      </c>
      <c r="D52" s="39" t="s">
        <v>168</v>
      </c>
      <c r="E52" s="37">
        <f>'MEM CALC  '!M259</f>
        <v>20</v>
      </c>
      <c r="F52" s="36">
        <v>7.74</v>
      </c>
      <c r="G52" s="103">
        <v>0.2882</v>
      </c>
      <c r="H52" s="50">
        <f t="shared" si="0"/>
        <v>9.97</v>
      </c>
      <c r="I52" s="50">
        <f t="shared" si="5"/>
        <v>199.4</v>
      </c>
      <c r="J52" s="32"/>
    </row>
    <row r="53" spans="1:10" ht="27" customHeight="1">
      <c r="A53" s="61" t="s">
        <v>226</v>
      </c>
      <c r="B53" s="33" t="s">
        <v>279</v>
      </c>
      <c r="C53" s="34" t="s">
        <v>257</v>
      </c>
      <c r="D53" s="39" t="s">
        <v>168</v>
      </c>
      <c r="E53" s="37">
        <f>'MEM CALC  '!M261</f>
        <v>5</v>
      </c>
      <c r="F53" s="36">
        <v>10.76</v>
      </c>
      <c r="G53" s="103">
        <v>0.2882</v>
      </c>
      <c r="H53" s="50">
        <f t="shared" si="0"/>
        <v>13.86</v>
      </c>
      <c r="I53" s="50">
        <f t="shared" si="5"/>
        <v>69.3</v>
      </c>
      <c r="J53" s="32"/>
    </row>
    <row r="54" spans="1:10" ht="28.5" customHeight="1">
      <c r="A54" s="61" t="s">
        <v>226</v>
      </c>
      <c r="B54" s="33" t="s">
        <v>281</v>
      </c>
      <c r="C54" s="34" t="s">
        <v>258</v>
      </c>
      <c r="D54" s="39" t="s">
        <v>168</v>
      </c>
      <c r="E54" s="37">
        <f>'MEM CALC  '!M263</f>
        <v>7</v>
      </c>
      <c r="F54" s="36">
        <v>6.24</v>
      </c>
      <c r="G54" s="103">
        <v>0.2882</v>
      </c>
      <c r="H54" s="50">
        <f t="shared" si="0"/>
        <v>8.04</v>
      </c>
      <c r="I54" s="50">
        <f t="shared" si="5"/>
        <v>56.28</v>
      </c>
      <c r="J54" s="32"/>
    </row>
    <row r="55" spans="1:10" ht="19.5" customHeight="1">
      <c r="A55" s="61" t="s">
        <v>226</v>
      </c>
      <c r="B55" s="33" t="s">
        <v>284</v>
      </c>
      <c r="C55" s="34" t="s">
        <v>280</v>
      </c>
      <c r="D55" s="39" t="s">
        <v>168</v>
      </c>
      <c r="E55" s="37">
        <f>'MEM CALC  '!M265</f>
        <v>20</v>
      </c>
      <c r="F55" s="36">
        <v>6.68</v>
      </c>
      <c r="G55" s="103">
        <v>0.2882</v>
      </c>
      <c r="H55" s="50">
        <f t="shared" si="0"/>
        <v>8.61</v>
      </c>
      <c r="I55" s="50">
        <f t="shared" si="5"/>
        <v>172.2</v>
      </c>
      <c r="J55" s="32"/>
    </row>
    <row r="56" spans="1:10" ht="51" customHeight="1">
      <c r="A56" s="61" t="s">
        <v>290</v>
      </c>
      <c r="B56" s="33" t="s">
        <v>285</v>
      </c>
      <c r="C56" s="34" t="s">
        <v>312</v>
      </c>
      <c r="D56" s="39" t="s">
        <v>283</v>
      </c>
      <c r="E56" s="37">
        <f>'MEM CALC  '!M267</f>
        <v>220</v>
      </c>
      <c r="F56" s="36">
        <v>26.87</v>
      </c>
      <c r="G56" s="103">
        <v>0.2882</v>
      </c>
      <c r="H56" s="50">
        <f t="shared" si="0"/>
        <v>34.61</v>
      </c>
      <c r="I56" s="50">
        <f t="shared" si="5"/>
        <v>7614.2</v>
      </c>
      <c r="J56" s="32"/>
    </row>
    <row r="57" spans="1:10" ht="20.25" customHeight="1">
      <c r="A57" s="61" t="s">
        <v>287</v>
      </c>
      <c r="B57" s="33" t="s">
        <v>300</v>
      </c>
      <c r="C57" s="34" t="s">
        <v>286</v>
      </c>
      <c r="D57" s="39" t="s">
        <v>283</v>
      </c>
      <c r="E57" s="37">
        <f>'MEM CALC  '!M269</f>
        <v>220</v>
      </c>
      <c r="F57" s="36">
        <v>21.17</v>
      </c>
      <c r="G57" s="103">
        <v>0.2882</v>
      </c>
      <c r="H57" s="50">
        <f t="shared" si="0"/>
        <v>27.27</v>
      </c>
      <c r="I57" s="50">
        <f t="shared" si="5"/>
        <v>5999.4</v>
      </c>
      <c r="J57" s="32"/>
    </row>
    <row r="58" spans="1:10" ht="31.5" customHeight="1">
      <c r="A58" s="61" t="s">
        <v>301</v>
      </c>
      <c r="B58" s="33" t="s">
        <v>302</v>
      </c>
      <c r="C58" s="34" t="s">
        <v>303</v>
      </c>
      <c r="D58" s="39" t="s">
        <v>168</v>
      </c>
      <c r="E58" s="37">
        <f>'MEM CALC  '!M271</f>
        <v>3</v>
      </c>
      <c r="F58" s="36">
        <v>80.16</v>
      </c>
      <c r="G58" s="103">
        <v>0.2882</v>
      </c>
      <c r="H58" s="50">
        <f t="shared" si="0"/>
        <v>103.26</v>
      </c>
      <c r="I58" s="50">
        <f t="shared" si="5"/>
        <v>309.78</v>
      </c>
      <c r="J58" s="32"/>
    </row>
    <row r="59" spans="1:10" ht="27.75" customHeight="1">
      <c r="A59" s="61" t="s">
        <v>301</v>
      </c>
      <c r="B59" s="33" t="s">
        <v>304</v>
      </c>
      <c r="C59" s="34" t="s">
        <v>305</v>
      </c>
      <c r="D59" s="39" t="s">
        <v>168</v>
      </c>
      <c r="E59" s="37">
        <f>'MEM CALC  '!M273</f>
        <v>3</v>
      </c>
      <c r="F59" s="36">
        <v>80.16</v>
      </c>
      <c r="G59" s="103">
        <v>0.2882</v>
      </c>
      <c r="H59" s="50">
        <f t="shared" si="0"/>
        <v>103.26</v>
      </c>
      <c r="I59" s="50">
        <f t="shared" si="5"/>
        <v>309.78</v>
      </c>
      <c r="J59" s="32"/>
    </row>
    <row r="60" spans="1:10" ht="28.5" customHeight="1">
      <c r="A60" s="61" t="s">
        <v>306</v>
      </c>
      <c r="B60" s="33" t="s">
        <v>307</v>
      </c>
      <c r="C60" s="34" t="s">
        <v>309</v>
      </c>
      <c r="D60" s="39" t="s">
        <v>168</v>
      </c>
      <c r="E60" s="37">
        <f>'MEM CALC  '!M275</f>
        <v>3</v>
      </c>
      <c r="F60" s="36">
        <v>27.2</v>
      </c>
      <c r="G60" s="103">
        <v>0.2882</v>
      </c>
      <c r="H60" s="50">
        <f t="shared" si="0"/>
        <v>35.04</v>
      </c>
      <c r="I60" s="50">
        <f t="shared" si="5"/>
        <v>105.12</v>
      </c>
      <c r="J60" s="32"/>
    </row>
    <row r="61" spans="1:10" ht="97.5" customHeight="1">
      <c r="A61" s="61" t="s">
        <v>310</v>
      </c>
      <c r="B61" s="33" t="s">
        <v>308</v>
      </c>
      <c r="C61" s="34" t="s">
        <v>311</v>
      </c>
      <c r="D61" s="39" t="s">
        <v>168</v>
      </c>
      <c r="E61" s="37">
        <f>'MEM CALC  '!M277</f>
        <v>1</v>
      </c>
      <c r="F61" s="36">
        <v>189.49</v>
      </c>
      <c r="G61" s="103">
        <v>0.2882</v>
      </c>
      <c r="H61" s="50">
        <f t="shared" si="0"/>
        <v>244.1</v>
      </c>
      <c r="I61" s="50">
        <f t="shared" si="5"/>
        <v>244.1</v>
      </c>
      <c r="J61" s="32"/>
    </row>
    <row r="62" spans="1:10" ht="47.25" customHeight="1">
      <c r="A62" s="61"/>
      <c r="B62" s="33"/>
      <c r="C62" s="34"/>
      <c r="D62" s="39"/>
      <c r="E62" s="37"/>
      <c r="F62" s="36"/>
      <c r="G62" s="103"/>
      <c r="H62" s="50"/>
      <c r="I62" s="50"/>
      <c r="J62" s="32"/>
    </row>
    <row r="63" spans="1:10" ht="20.25" customHeight="1">
      <c r="A63" s="61"/>
      <c r="B63" s="33"/>
      <c r="C63" s="34"/>
      <c r="D63" s="39"/>
      <c r="E63" s="37"/>
      <c r="F63" s="36"/>
      <c r="G63" s="103"/>
      <c r="H63" s="50"/>
      <c r="I63" s="50"/>
      <c r="J63" s="32"/>
    </row>
    <row r="64" spans="1:10" ht="18" customHeight="1">
      <c r="A64" s="29"/>
      <c r="B64" s="33"/>
      <c r="C64" s="34"/>
      <c r="D64" s="35"/>
      <c r="E64" s="37"/>
      <c r="F64" s="36"/>
      <c r="G64" s="103"/>
      <c r="H64" s="38"/>
      <c r="I64" s="38"/>
      <c r="J64" s="32"/>
    </row>
    <row r="65" spans="1:9" ht="15.75" customHeight="1">
      <c r="A65" s="44"/>
      <c r="B65" s="45"/>
      <c r="C65" s="49" t="s">
        <v>18</v>
      </c>
      <c r="D65" s="46"/>
      <c r="E65" s="47"/>
      <c r="F65" s="48"/>
      <c r="G65" s="169"/>
      <c r="H65" s="60"/>
      <c r="I65" s="120">
        <f>ROUND(SUM(I8+I11+I16),2)</f>
        <v>305916.7</v>
      </c>
    </row>
    <row r="66" spans="1:9" ht="17.25" customHeight="1">
      <c r="A66" s="29"/>
      <c r="B66" s="33"/>
      <c r="C66" s="34"/>
      <c r="D66" s="39"/>
      <c r="E66" s="37"/>
      <c r="F66" s="36"/>
      <c r="G66" s="103"/>
      <c r="H66" s="38"/>
      <c r="I66" s="43"/>
    </row>
    <row r="67" spans="1:9" ht="17.25" customHeight="1">
      <c r="A67" s="29"/>
      <c r="B67" s="33"/>
      <c r="C67" s="34"/>
      <c r="D67" s="39"/>
      <c r="E67" s="37"/>
      <c r="F67" s="36"/>
      <c r="G67" s="36"/>
      <c r="H67" s="38"/>
      <c r="I67" s="43"/>
    </row>
    <row r="68" spans="1:9" ht="17.25" customHeight="1">
      <c r="A68" s="29"/>
      <c r="B68" s="33"/>
      <c r="C68" s="34"/>
      <c r="D68" s="39"/>
      <c r="E68" s="37"/>
      <c r="F68" s="36"/>
      <c r="G68" s="36"/>
      <c r="H68" s="38"/>
      <c r="I68" s="43"/>
    </row>
    <row r="69" spans="1:9" ht="17.25" customHeight="1">
      <c r="A69" s="29"/>
      <c r="B69" s="33"/>
      <c r="C69" s="93" t="s">
        <v>54</v>
      </c>
      <c r="D69" s="39"/>
      <c r="E69" s="37"/>
      <c r="F69" s="36"/>
      <c r="G69" s="36"/>
      <c r="H69" s="38"/>
      <c r="I69" s="43"/>
    </row>
    <row r="70" spans="1:9" ht="41.25" customHeight="1">
      <c r="A70" s="29"/>
      <c r="B70" s="33"/>
      <c r="C70" s="94" t="s">
        <v>316</v>
      </c>
      <c r="D70" s="39"/>
      <c r="E70" s="37"/>
      <c r="F70" s="36"/>
      <c r="G70" s="36"/>
      <c r="H70" s="38"/>
      <c r="I70" s="43"/>
    </row>
    <row r="71" spans="1:9" ht="31.5" customHeight="1">
      <c r="A71" s="29"/>
      <c r="B71" s="33"/>
      <c r="C71" s="94" t="s">
        <v>55</v>
      </c>
      <c r="D71" s="39"/>
      <c r="E71" s="37"/>
      <c r="F71" s="36"/>
      <c r="G71" s="36"/>
      <c r="H71" s="38"/>
      <c r="I71" s="43"/>
    </row>
    <row r="72" spans="1:9" ht="60" customHeight="1">
      <c r="A72" s="29"/>
      <c r="B72" s="33"/>
      <c r="C72" s="94" t="s">
        <v>81</v>
      </c>
      <c r="D72" s="39"/>
      <c r="E72" s="37"/>
      <c r="F72" s="36"/>
      <c r="G72" s="36"/>
      <c r="H72" s="38"/>
      <c r="I72" s="43"/>
    </row>
    <row r="73" spans="1:9" ht="42" customHeight="1">
      <c r="A73" s="29"/>
      <c r="B73" s="33"/>
      <c r="C73" s="94" t="s">
        <v>56</v>
      </c>
      <c r="D73" s="39"/>
      <c r="E73" s="37"/>
      <c r="F73" s="36"/>
      <c r="G73" s="36"/>
      <c r="H73" s="38"/>
      <c r="I73" s="43"/>
    </row>
    <row r="74" spans="1:9" ht="32.25" customHeight="1">
      <c r="A74" s="29"/>
      <c r="B74" s="33"/>
      <c r="C74" s="94" t="s">
        <v>57</v>
      </c>
      <c r="D74" s="39"/>
      <c r="E74" s="37"/>
      <c r="F74" s="36"/>
      <c r="G74" s="36"/>
      <c r="H74" s="38"/>
      <c r="I74" s="43"/>
    </row>
    <row r="75" spans="1:9" ht="30" customHeight="1">
      <c r="A75" s="33"/>
      <c r="B75" s="33"/>
      <c r="C75" s="149" t="s">
        <v>70</v>
      </c>
      <c r="D75" s="39"/>
      <c r="E75" s="37"/>
      <c r="F75" s="36"/>
      <c r="G75" s="150"/>
      <c r="H75" s="36"/>
      <c r="I75" s="151"/>
    </row>
    <row r="76" spans="1:9" ht="12.75">
      <c r="A76" s="148"/>
      <c r="B76" s="148"/>
      <c r="D76" s="148"/>
      <c r="F76" s="148"/>
      <c r="H76" s="148"/>
      <c r="I76" s="148"/>
    </row>
    <row r="77" spans="1:9" ht="12.75">
      <c r="A77" s="148"/>
      <c r="B77" s="148"/>
      <c r="D77" s="148"/>
      <c r="F77" s="148"/>
      <c r="H77" s="148"/>
      <c r="I77" s="148"/>
    </row>
    <row r="78" spans="1:9" ht="12.75">
      <c r="A78" s="153"/>
      <c r="B78" s="153"/>
      <c r="C78" s="65"/>
      <c r="D78" s="153"/>
      <c r="E78" s="65"/>
      <c r="F78" s="153"/>
      <c r="G78" s="65"/>
      <c r="H78" s="153"/>
      <c r="I78" s="153"/>
    </row>
  </sheetData>
  <sheetProtection/>
  <mergeCells count="4">
    <mergeCell ref="A3:C3"/>
    <mergeCell ref="E3:F3"/>
    <mergeCell ref="A4:C4"/>
    <mergeCell ref="A5:C5"/>
  </mergeCells>
  <hyperlinks>
    <hyperlink ref="I65090" r:id="rId1" display="DATA:Setembro/2010"/>
    <hyperlink ref="I65084" r:id="rId2" display="DATA:Setembro/2010"/>
    <hyperlink ref="I65078" r:id="rId3" display="DATA:Setembro/2010"/>
    <hyperlink ref="I65055" r:id="rId4" display="DATA:Setembro/2010"/>
    <hyperlink ref="I65053" r:id="rId5" display="DATA:Setembro/2010"/>
    <hyperlink ref="I65091" r:id="rId6" display="DATA:Setembro/2010"/>
    <hyperlink ref="I65085" r:id="rId7" display="DATA:Setembro/2010"/>
    <hyperlink ref="I65079" r:id="rId8" display="DATA:Setembro/2010"/>
    <hyperlink ref="I65056" r:id="rId9" display="DATA:Setembro/2010"/>
    <hyperlink ref="I65054" r:id="rId10" display="DATA:Setembro/2010"/>
    <hyperlink ref="I65089" r:id="rId11" display="DATA:Setembro/2010"/>
    <hyperlink ref="I65083" r:id="rId12" display="DATA:Setembro/2010"/>
    <hyperlink ref="I65077" r:id="rId13" display="DATA:Setembro/2010"/>
    <hyperlink ref="I65052" r:id="rId14" display="DATA:Setembro/2010"/>
    <hyperlink ref="I65129" r:id="rId15" display="DATA:Setembro/2010"/>
    <hyperlink ref="I65123" r:id="rId16" display="DATA:Setembro/2010"/>
    <hyperlink ref="I65117" r:id="rId17" display="DATA:Setembro/2010"/>
    <hyperlink ref="I65094" r:id="rId18" display="DATA:Setembro/2010"/>
    <hyperlink ref="I65092" r:id="rId19" display="DATA:Setembro/2010"/>
    <hyperlink ref="I6" r:id="rId20" display="DATA:Setembro/2010"/>
    <hyperlink ref="I65137" r:id="rId21" display="DATA:Setembro/2010"/>
    <hyperlink ref="I65131" r:id="rId22" display="DATA:Setembro/2010"/>
    <hyperlink ref="I65125" r:id="rId23" display="DATA:Setembro/2010"/>
    <hyperlink ref="I65102" r:id="rId24" display="DATA:Setembro/2010"/>
    <hyperlink ref="I65100" r:id="rId25" display="DATA:Setembro/2010"/>
    <hyperlink ref="I174" r:id="rId26" display="DATA:Setembro/2010"/>
    <hyperlink ref="I65304" r:id="rId27" display="DATA:Setembro/2010"/>
    <hyperlink ref="I65298" r:id="rId28" display="DATA:Setembro/2010"/>
    <hyperlink ref="I65292" r:id="rId29" display="DATA:Setembro/2010"/>
    <hyperlink ref="I65269" r:id="rId30" display="DATA:Setembro/2010"/>
    <hyperlink ref="I65267" r:id="rId31" display="DATA:Setembro/2010"/>
    <hyperlink ref="I129" r:id="rId32" display="DATA:Setembro/2010"/>
    <hyperlink ref="I127" r:id="rId33" display="DATA:Setembro/2010"/>
    <hyperlink ref="I175" r:id="rId34" display="DATA:Setembro/2010"/>
    <hyperlink ref="I65305" r:id="rId35" display="DATA:Setembro/2010"/>
    <hyperlink ref="I65299" r:id="rId36" display="DATA:Setembro/2010"/>
    <hyperlink ref="I65293" r:id="rId37" display="DATA:Setembro/2010"/>
    <hyperlink ref="I65270" r:id="rId38" display="DATA:Setembro/2010"/>
    <hyperlink ref="I65268" r:id="rId39" display="DATA:Setembro/2010"/>
    <hyperlink ref="I130" r:id="rId40" display="DATA:Setembro/2010"/>
    <hyperlink ref="I128" r:id="rId41" display="DATA:Setembro/2010"/>
    <hyperlink ref="I173" r:id="rId42" display="DATA:Setembro/2010"/>
    <hyperlink ref="I65303" r:id="rId43" display="DATA:Setembro/2010"/>
    <hyperlink ref="I65297" r:id="rId44" display="DATA:Setembro/2010"/>
    <hyperlink ref="I65291" r:id="rId45" display="DATA:Setembro/2010"/>
    <hyperlink ref="I65266" r:id="rId46" display="DATA:Setembro/2010"/>
    <hyperlink ref="I126" r:id="rId47" display="DATA:Setembro/2010"/>
    <hyperlink ref="I213" r:id="rId48" display="DATA:Setembro/2010"/>
    <hyperlink ref="I65308" r:id="rId49" display="DATA:Setembro/2010"/>
    <hyperlink ref="I65306" r:id="rId50" display="DATA:Setembro/2010"/>
    <hyperlink ref="I167" r:id="rId51" display="DATA:Setembro/2010"/>
    <hyperlink ref="I165" r:id="rId52" display="DATA:Setembro/2010"/>
    <hyperlink ref="I65316" r:id="rId53" display="DATA:Setembro/2010"/>
    <hyperlink ref="I65314" r:id="rId54" display="DATA:Setembro/2010"/>
    <hyperlink ref="I65190" r:id="rId55" display="DATA:Setembro/2010"/>
    <hyperlink ref="I65184" r:id="rId56" display="DATA:Setembro/2010"/>
    <hyperlink ref="I65178" r:id="rId57" display="DATA:Setembro/2010"/>
    <hyperlink ref="I65155" r:id="rId58" display="DATA:Setembro/2010"/>
    <hyperlink ref="I65153" r:id="rId59" display="DATA:Setembro/2010"/>
    <hyperlink ref="I65191" r:id="rId60" display="DATA:Setembro/2010"/>
    <hyperlink ref="I65185" r:id="rId61" display="DATA:Setembro/2010"/>
    <hyperlink ref="I65179" r:id="rId62" display="DATA:Setembro/2010"/>
    <hyperlink ref="I65156" r:id="rId63" display="DATA:Setembro/2010"/>
    <hyperlink ref="I65154" r:id="rId64" display="DATA:Setembro/2010"/>
    <hyperlink ref="I65189" r:id="rId65" display="DATA:Setembro/2010"/>
    <hyperlink ref="I65183" r:id="rId66" display="DATA:Setembro/2010"/>
    <hyperlink ref="I65177" r:id="rId67" display="DATA:Setembro/2010"/>
    <hyperlink ref="I65152" r:id="rId68" display="DATA:Setembro/2010"/>
    <hyperlink ref="I99" r:id="rId69" display="DATA:Setembro/2010"/>
    <hyperlink ref="I65229" r:id="rId70" display="DATA:Setembro/2010"/>
    <hyperlink ref="I65223" r:id="rId71" display="DATA:Setembro/2010"/>
    <hyperlink ref="I65217" r:id="rId72" display="DATA:Setembro/2010"/>
    <hyperlink ref="I65194" r:id="rId73" display="DATA:Setembro/2010"/>
    <hyperlink ref="I65192" r:id="rId74" display="DATA:Setembro/2010"/>
    <hyperlink ref="I65237" r:id="rId75" display="DATA:Setembro/2010"/>
    <hyperlink ref="I65231" r:id="rId76" display="DATA:Setembro/2010"/>
    <hyperlink ref="I65225" r:id="rId77" display="DATA:Setembro/2010"/>
    <hyperlink ref="I65202" r:id="rId78" display="DATA:Setembro/2010"/>
    <hyperlink ref="I65200" r:id="rId79" display="DATA:Setembro/2010"/>
    <hyperlink ref="I65139" r:id="rId80" display="DATA:Setembro/2010"/>
    <hyperlink ref="I65133" r:id="rId81" display="DATA:Setembro/2010"/>
    <hyperlink ref="I65127" r:id="rId82" display="DATA:Setembro/2010"/>
    <hyperlink ref="I65104" r:id="rId83" display="DATA:Setembro/2010"/>
    <hyperlink ref="I65140" r:id="rId84" display="DATA:Setembro/2010"/>
    <hyperlink ref="I65134" r:id="rId85" display="DATA:Setembro/2010"/>
    <hyperlink ref="I65128" r:id="rId86" display="DATA:Setembro/2010"/>
    <hyperlink ref="I65105" r:id="rId87" display="DATA:Setembro/2010"/>
    <hyperlink ref="I65103" r:id="rId88" display="DATA:Setembro/2010"/>
    <hyperlink ref="I65138" r:id="rId89" display="DATA:Setembro/2010"/>
    <hyperlink ref="I65132" r:id="rId90" display="DATA:Setembro/2010"/>
    <hyperlink ref="I65126" r:id="rId91" display="DATA:Setembro/2010"/>
    <hyperlink ref="I65101" r:id="rId92" display="DATA:Setembro/2010"/>
    <hyperlink ref="I65172" r:id="rId93" display="DATA:Setembro/2010"/>
    <hyperlink ref="I65166" r:id="rId94" display="DATA:Setembro/2010"/>
    <hyperlink ref="I65143" r:id="rId95" display="DATA:Setembro/2010"/>
    <hyperlink ref="I65141" r:id="rId96" display="DATA:Setembro/2010"/>
    <hyperlink ref="I65186" r:id="rId97" display="DATA:Setembro/2010"/>
    <hyperlink ref="I65180" r:id="rId98" display="DATA:Setembro/2010"/>
    <hyperlink ref="I65174" r:id="rId99" display="DATA:Setembro/2010"/>
    <hyperlink ref="I65151" r:id="rId100" display="DATA:Setembro/2010"/>
    <hyperlink ref="I65149" r:id="rId101" display="DATA:Setembro/2010"/>
    <hyperlink ref="I65124" r:id="rId102" display="DATA:Setembro/2010"/>
    <hyperlink ref="I65118" r:id="rId103" display="DATA:Setembro/2010"/>
    <hyperlink ref="I65112" r:id="rId104" display="DATA:Setembro/2010"/>
    <hyperlink ref="I65087" r:id="rId105" display="DATA:Setembro/2010"/>
    <hyperlink ref="I65119" r:id="rId106" display="DATA:Setembro/2010"/>
    <hyperlink ref="I65113" r:id="rId107" display="DATA:Setembro/2010"/>
    <hyperlink ref="I65088" r:id="rId108" display="DATA:Setembro/2010"/>
    <hyperlink ref="I65111" r:id="rId109" display="DATA:Setembro/2010"/>
    <hyperlink ref="I65086" r:id="rId110" display="DATA:Setembro/2010"/>
    <hyperlink ref="I65163" r:id="rId111" display="DATA:Setembro/2010"/>
    <hyperlink ref="I65157" r:id="rId112" display="DATA:Setembro/2010"/>
    <hyperlink ref="I65171" r:id="rId113" display="DATA:Setembro/2010"/>
    <hyperlink ref="I65165" r:id="rId114" display="DATA:Setembro/2010"/>
    <hyperlink ref="I65159" r:id="rId115" display="DATA:Setembro/2010"/>
    <hyperlink ref="I65136" r:id="rId116" display="DATA:Setembro/2010"/>
    <hyperlink ref="I65059" r:id="rId117" display="DATA:Setembro/2010"/>
    <hyperlink ref="I65047" r:id="rId118" display="DATA:Setembro/2010"/>
    <hyperlink ref="I65024" r:id="rId119" display="DATA:Setembro/2010"/>
    <hyperlink ref="I65022" r:id="rId120" display="DATA:Setembro/2010"/>
    <hyperlink ref="I65060" r:id="rId121" display="DATA:Setembro/2010"/>
    <hyperlink ref="I65048" r:id="rId122" display="DATA:Setembro/2010"/>
    <hyperlink ref="I65025" r:id="rId123" display="DATA:Setembro/2010"/>
    <hyperlink ref="I65023" r:id="rId124" display="DATA:Setembro/2010"/>
    <hyperlink ref="I65058" r:id="rId125" display="DATA:Setembro/2010"/>
    <hyperlink ref="I65046" r:id="rId126" display="DATA:Setembro/2010"/>
    <hyperlink ref="I65021" r:id="rId127" display="DATA:Setembro/2010"/>
    <hyperlink ref="I65098" r:id="rId128" display="DATA:Setembro/2010"/>
    <hyperlink ref="I65063" r:id="rId129" display="DATA:Setembro/2010"/>
    <hyperlink ref="I65061" r:id="rId130" display="DATA:Setembro/2010"/>
    <hyperlink ref="I65106" r:id="rId131" display="DATA:Setembro/2010"/>
    <hyperlink ref="I65071" r:id="rId132" display="DATA:Setembro/2010"/>
    <hyperlink ref="I65069" r:id="rId133" display="DATA:Setembro/2010"/>
    <hyperlink ref="I65042" r:id="rId134" display="DATA:Setembro/2010"/>
    <hyperlink ref="I65036" r:id="rId135" display="DATA:Setembro/2010"/>
    <hyperlink ref="I65013" r:id="rId136" display="DATA:Setembro/2010"/>
    <hyperlink ref="I65011" r:id="rId137" display="DATA:Setembro/2010"/>
    <hyperlink ref="I65049" r:id="rId138" display="DATA:Setembro/2010"/>
    <hyperlink ref="I65043" r:id="rId139" display="DATA:Setembro/2010"/>
    <hyperlink ref="I65037" r:id="rId140" display="DATA:Setembro/2010"/>
    <hyperlink ref="I65014" r:id="rId141" display="DATA:Setembro/2010"/>
    <hyperlink ref="I65012" r:id="rId142" display="DATA:Setembro/2010"/>
    <hyperlink ref="I65041" r:id="rId143" display="DATA:Setembro/2010"/>
    <hyperlink ref="I65035" r:id="rId144" display="DATA:Setembro/2010"/>
    <hyperlink ref="I65010" r:id="rId145" display="DATA:Setembro/2010"/>
    <hyperlink ref="I65081" r:id="rId146" display="DATA:Setembro/2010"/>
    <hyperlink ref="I65075" r:id="rId147" display="DATA:Setembro/2010"/>
    <hyperlink ref="I65050" r:id="rId148" display="DATA:Setembro/2010"/>
    <hyperlink ref="I65095" r:id="rId149" display="DATA:Setembro/2010"/>
    <hyperlink ref="I65033" r:id="rId150" display="DATA:Setembro/2010"/>
    <hyperlink ref="I65027" r:id="rId151" display="DATA:Setembro/2010"/>
    <hyperlink ref="I64998" r:id="rId152" display="DATA:Setembro/2010"/>
    <hyperlink ref="I64996" r:id="rId153" display="DATA:Setembro/2010"/>
    <hyperlink ref="I65034" r:id="rId154" display="DATA:Setembro/2010"/>
    <hyperlink ref="I65028" r:id="rId155" display="DATA:Setembro/2010"/>
    <hyperlink ref="I64999" r:id="rId156" display="DATA:Setembro/2010"/>
    <hyperlink ref="I64997" r:id="rId157" display="DATA:Setembro/2010"/>
    <hyperlink ref="I65032" r:id="rId158" display="DATA:Setembro/2010"/>
    <hyperlink ref="I65026" r:id="rId159" display="DATA:Setembro/2010"/>
    <hyperlink ref="I65020" r:id="rId160" display="DATA:Setembro/2010"/>
    <hyperlink ref="I64995" r:id="rId161" display="DATA:Setembro/2010"/>
    <hyperlink ref="I65072" r:id="rId162" display="DATA:Setembro/2010"/>
    <hyperlink ref="I65066" r:id="rId163" display="DATA:Setembro/2010"/>
    <hyperlink ref="I65080" r:id="rId164" display="DATA:Setembro/2010"/>
    <hyperlink ref="I65074" r:id="rId165" display="DATA:Setembro/2010"/>
    <hyperlink ref="I65068" r:id="rId166" display="DATA:Setembro/2010"/>
    <hyperlink ref="I65045" r:id="rId167" display="DATA:Setembro/2010"/>
    <hyperlink ref="I65135" r:id="rId168" display="DATA:Setembro/2010"/>
    <hyperlink ref="I65173" r:id="rId169" display="DATA:Setembro/2010"/>
    <hyperlink ref="I65167" r:id="rId170" display="DATA:Setembro/2010"/>
    <hyperlink ref="I65144" r:id="rId171" display="DATA:Setembro/2010"/>
    <hyperlink ref="I65142" r:id="rId172" display="DATA:Setembro/2010"/>
    <hyperlink ref="I65187" r:id="rId173" display="DATA:Setembro/2010"/>
    <hyperlink ref="I65181" r:id="rId174" display="DATA:Setembro/2010"/>
    <hyperlink ref="I65175" r:id="rId175" display="DATA:Setembro/2010"/>
    <hyperlink ref="I65150" r:id="rId176" display="DATA:Setembro/2010"/>
    <hyperlink ref="I224" r:id="rId177" display="DATA:Setembro/2010"/>
    <hyperlink ref="I65319" r:id="rId178" display="DATA:Setembro/2010"/>
    <hyperlink ref="I65317" r:id="rId179" display="DATA:Setembro/2010"/>
    <hyperlink ref="I179" r:id="rId180" display="DATA:Setembro/2010"/>
    <hyperlink ref="I177" r:id="rId181" display="DATA:Setembro/2010"/>
    <hyperlink ref="I225" r:id="rId182" display="DATA:Setembro/2010"/>
    <hyperlink ref="I65320" r:id="rId183" display="DATA:Setembro/2010"/>
    <hyperlink ref="I65318" r:id="rId184" display="DATA:Setembro/2010"/>
    <hyperlink ref="I180" r:id="rId185" display="DATA:Setembro/2010"/>
    <hyperlink ref="I178" r:id="rId186" display="DATA:Setembro/2010"/>
    <hyperlink ref="I223" r:id="rId187" display="DATA:Setembro/2010"/>
    <hyperlink ref="I176" r:id="rId188" display="DATA:Setembro/2010"/>
    <hyperlink ref="I263" r:id="rId189" display="DATA:Setembro/2010"/>
    <hyperlink ref="I217" r:id="rId190" display="DATA:Setembro/2010"/>
    <hyperlink ref="I215" r:id="rId191" display="DATA:Setembro/2010"/>
    <hyperlink ref="I76" r:id="rId192" display="DATA:Setembro/2010"/>
    <hyperlink ref="I65240" r:id="rId193" display="DATA:Setembro/2010"/>
    <hyperlink ref="I65234" r:id="rId194" display="DATA:Setembro/2010"/>
    <hyperlink ref="I65228" r:id="rId195" display="DATA:Setembro/2010"/>
    <hyperlink ref="I65205" r:id="rId196" display="DATA:Setembro/2010"/>
    <hyperlink ref="I65203" r:id="rId197" display="DATA:Setembro/2010"/>
    <hyperlink ref="I78" r:id="rId198" display="DATA:Setembro/2010"/>
    <hyperlink ref="I65241" r:id="rId199" display="DATA:Setembro/2010"/>
    <hyperlink ref="I65235" r:id="rId200" display="DATA:Setembro/2010"/>
    <hyperlink ref="I65206" r:id="rId201" display="DATA:Setembro/2010"/>
    <hyperlink ref="I65204" r:id="rId202" display="DATA:Setembro/2010"/>
    <hyperlink ref="I65239" r:id="rId203" display="DATA:Setembro/2010"/>
    <hyperlink ref="I65233" r:id="rId204" display="DATA:Setembro/2010"/>
    <hyperlink ref="I65227" r:id="rId205" display="DATA:Setembro/2010"/>
    <hyperlink ref="I149" r:id="rId206" display="DATA:Setembro/2010"/>
    <hyperlink ref="I65279" r:id="rId207" display="DATA:Setembro/2010"/>
    <hyperlink ref="I65273" r:id="rId208" display="DATA:Setembro/2010"/>
    <hyperlink ref="I65244" r:id="rId209" display="DATA:Setembro/2010"/>
    <hyperlink ref="I65242" r:id="rId210" display="DATA:Setembro/2010"/>
    <hyperlink ref="I65287" r:id="rId211" display="DATA:Setembro/2010"/>
    <hyperlink ref="I65281" r:id="rId212" display="DATA:Setembro/2010"/>
    <hyperlink ref="I65275" r:id="rId213" display="DATA:Setembro/2010"/>
    <hyperlink ref="I65252" r:id="rId214" display="DATA:Setembro/2010"/>
    <hyperlink ref="I65250" r:id="rId215" display="DATA:Setembro/2010"/>
    <hyperlink ref="I65188" r:id="rId216" display="DATA:Setembro/2010"/>
    <hyperlink ref="I65182" r:id="rId217" display="DATA:Setembro/2010"/>
    <hyperlink ref="I65176" r:id="rId218" display="DATA:Setembro/2010"/>
    <hyperlink ref="I65222" r:id="rId219" display="DATA:Setembro/2010"/>
    <hyperlink ref="I65216" r:id="rId220" display="DATA:Setembro/2010"/>
    <hyperlink ref="I65193" r:id="rId221" display="DATA:Setembro/2010"/>
    <hyperlink ref="I65236" r:id="rId222" display="DATA:Setembro/2010"/>
    <hyperlink ref="I65230" r:id="rId223" display="DATA:Setembro/2010"/>
    <hyperlink ref="I65224" r:id="rId224" display="DATA:Setembro/2010"/>
    <hyperlink ref="I65201" r:id="rId225" display="DATA:Setembro/2010"/>
    <hyperlink ref="I65199" r:id="rId226" display="DATA:Setembro/2010"/>
    <hyperlink ref="I65168" r:id="rId227" display="DATA:Setembro/2010"/>
    <hyperlink ref="I65162" r:id="rId228" display="DATA:Setembro/2010"/>
    <hyperlink ref="I65169" r:id="rId229" display="DATA:Setembro/2010"/>
    <hyperlink ref="I65161" r:id="rId230" display="DATA:Setembro/2010"/>
    <hyperlink ref="I65213" r:id="rId231" display="DATA:Setembro/2010"/>
    <hyperlink ref="I65207" r:id="rId232" display="DATA:Setembro/2010"/>
    <hyperlink ref="I65221" r:id="rId233" display="DATA:Setembro/2010"/>
    <hyperlink ref="I65215" r:id="rId234" display="DATA:Setembro/2010"/>
    <hyperlink ref="I65209" r:id="rId235" display="DATA:Setembro/2010"/>
    <hyperlink ref="I65109" r:id="rId236" display="DATA:Setembro/2010"/>
    <hyperlink ref="I65097" r:id="rId237" display="DATA:Setembro/2010"/>
    <hyperlink ref="I65110" r:id="rId238" display="DATA:Setembro/2010"/>
    <hyperlink ref="I65073" r:id="rId239" display="DATA:Setembro/2010"/>
    <hyperlink ref="I65108" r:id="rId240" display="DATA:Setembro/2010"/>
    <hyperlink ref="I65096" r:id="rId241" display="DATA:Setembro/2010"/>
    <hyperlink ref="I65148" r:id="rId242" display="DATA:Setembro/2010"/>
    <hyperlink ref="I65121" r:id="rId243" display="DATA:Setembro/2010"/>
    <hyperlink ref="I65099" r:id="rId244" display="DATA:Setembro/2010"/>
    <hyperlink ref="I65093" r:id="rId245" display="DATA:Setembro/2010"/>
    <hyperlink ref="I65064" r:id="rId246" display="DATA:Setembro/2010"/>
    <hyperlink ref="I65062" r:id="rId247" display="DATA:Setembro/2010"/>
    <hyperlink ref="I65145" r:id="rId248" display="DATA:Setembro/2010"/>
    <hyperlink ref="I65082" r:id="rId249" display="DATA:Setembro/2010"/>
    <hyperlink ref="I65076" r:id="rId250" display="DATA:Setembro/2010"/>
    <hyperlink ref="I65070" r:id="rId251" display="DATA:Setembro/2010"/>
    <hyperlink ref="I65122" r:id="rId252" display="DATA:Setembro/2010"/>
    <hyperlink ref="I65116" r:id="rId253" display="DATA:Setembro/2010"/>
    <hyperlink ref="I65130" r:id="rId254" display="DATA:Setembro/2010"/>
    <hyperlink ref="I65120" r:id="rId255" display="DATA:Setembro/2010"/>
    <hyperlink ref="I65198" r:id="rId256" display="DATA:Setembro/2010"/>
    <hyperlink ref="I95" r:id="rId257" display="DATA:Setembro/2010"/>
    <hyperlink ref="I65219" r:id="rId258" display="DATA:Setembro/2010"/>
    <hyperlink ref="I65196" r:id="rId259" display="DATA:Setembro/2010"/>
    <hyperlink ref="I64969" r:id="rId260" display="DATA:Setembro/2010"/>
    <hyperlink ref="I64963" r:id="rId261" display="DATA:Setembro/2010"/>
    <hyperlink ref="I64957" r:id="rId262" display="DATA:Setembro/2010"/>
    <hyperlink ref="I64934" r:id="rId263" display="DATA:Setembro/2010"/>
    <hyperlink ref="I64932" r:id="rId264" display="DATA:Setembro/2010"/>
    <hyperlink ref="I64970" r:id="rId265" display="DATA:Setembro/2010"/>
    <hyperlink ref="I64964" r:id="rId266" display="DATA:Setembro/2010"/>
    <hyperlink ref="I64958" r:id="rId267" display="DATA:Setembro/2010"/>
    <hyperlink ref="I64935" r:id="rId268" display="DATA:Setembro/2010"/>
    <hyperlink ref="I64933" r:id="rId269" display="DATA:Setembro/2010"/>
    <hyperlink ref="I64968" r:id="rId270" display="DATA:Setembro/2010"/>
    <hyperlink ref="I64962" r:id="rId271" display="DATA:Setembro/2010"/>
    <hyperlink ref="I64956" r:id="rId272" display="DATA:Setembro/2010"/>
    <hyperlink ref="I64931" r:id="rId273" display="DATA:Setembro/2010"/>
    <hyperlink ref="I65008" r:id="rId274" display="DATA:Setembro/2010"/>
    <hyperlink ref="I65002" r:id="rId275" display="DATA:Setembro/2010"/>
    <hyperlink ref="I64973" r:id="rId276" display="DATA:Setembro/2010"/>
    <hyperlink ref="I64971" r:id="rId277" display="DATA:Setembro/2010"/>
    <hyperlink ref="I65016" r:id="rId278" display="DATA:Setembro/2010"/>
    <hyperlink ref="I65004" r:id="rId279" display="DATA:Setembro/2010"/>
    <hyperlink ref="I64981" r:id="rId280" display="DATA:Setembro/2010"/>
    <hyperlink ref="I64979" r:id="rId281" display="DATA:Setembro/2010"/>
    <hyperlink ref="I65146" r:id="rId282" display="DATA:Setembro/2010"/>
    <hyperlink ref="I65147" r:id="rId283" display="DATA:Setembro/2010"/>
    <hyperlink ref="I65170" r:id="rId284" display="DATA:Setembro/2010"/>
    <hyperlink ref="I92" r:id="rId285" display="DATA:Setembro/2010"/>
    <hyperlink ref="I65210" r:id="rId286" display="DATA:Setembro/2010"/>
    <hyperlink ref="I65195" r:id="rId287" display="DATA:Setembro/2010"/>
    <hyperlink ref="I65057" r:id="rId288" display="DATA:Setembro/2010"/>
    <hyperlink ref="I65031" r:id="rId289" display="DATA:Setembro/2010"/>
    <hyperlink ref="I65018" r:id="rId290" display="DATA:Setembro/2010"/>
    <hyperlink ref="I65006" r:id="rId291" display="DATA:Setembro/2010"/>
    <hyperlink ref="I64983" r:id="rId292" display="DATA:Setembro/2010"/>
    <hyperlink ref="I65019" r:id="rId293" display="DATA:Setembro/2010"/>
    <hyperlink ref="I65007" r:id="rId294" display="DATA:Setembro/2010"/>
    <hyperlink ref="I64984" r:id="rId295" display="DATA:Setembro/2010"/>
    <hyperlink ref="I64982" r:id="rId296" display="DATA:Setembro/2010"/>
    <hyperlink ref="I65017" r:id="rId297" display="DATA:Setembro/2010"/>
    <hyperlink ref="I65005" r:id="rId298" display="DATA:Setembro/2010"/>
    <hyperlink ref="I64980" r:id="rId299" display="DATA:Setembro/2010"/>
    <hyperlink ref="I65051" r:id="rId300" display="DATA:Setembro/2010"/>
    <hyperlink ref="I65065" r:id="rId301" display="DATA:Setembro/2010"/>
    <hyperlink ref="I65030" r:id="rId302" display="DATA:Setembro/2010"/>
    <hyperlink ref="I65003" r:id="rId303" display="DATA:Setembro/2010"/>
    <hyperlink ref="I64991" r:id="rId304" display="DATA:Setembro/2010"/>
    <hyperlink ref="I64966" r:id="rId305" display="DATA:Setembro/2010"/>
    <hyperlink ref="I64992" r:id="rId306" display="DATA:Setembro/2010"/>
    <hyperlink ref="I64967" r:id="rId307" display="DATA:Setembro/2010"/>
    <hyperlink ref="I64990" r:id="rId308" display="DATA:Setembro/2010"/>
    <hyperlink ref="I64965" r:id="rId309" display="DATA:Setembro/2010"/>
    <hyperlink ref="I65044" r:id="rId310" display="DATA:Setembro/2010"/>
    <hyperlink ref="I65038" r:id="rId311" display="DATA:Setembro/2010"/>
    <hyperlink ref="I65015" r:id="rId312" display="DATA:Setembro/2010"/>
    <hyperlink ref="I64938" r:id="rId313" display="DATA:Setembro/2010"/>
    <hyperlink ref="I64926" r:id="rId314" display="DATA:Setembro/2010"/>
    <hyperlink ref="I64903" r:id="rId315" display="DATA:Setembro/2010"/>
    <hyperlink ref="I64901" r:id="rId316" display="DATA:Setembro/2010"/>
    <hyperlink ref="I64939" r:id="rId317" display="DATA:Setembro/2010"/>
    <hyperlink ref="I64927" r:id="rId318" display="DATA:Setembro/2010"/>
    <hyperlink ref="I64904" r:id="rId319" display="DATA:Setembro/2010"/>
    <hyperlink ref="I64902" r:id="rId320" display="DATA:Setembro/2010"/>
    <hyperlink ref="I64937" r:id="rId321" display="DATA:Setembro/2010"/>
    <hyperlink ref="I64925" r:id="rId322" display="DATA:Setembro/2010"/>
    <hyperlink ref="I64900" r:id="rId323" display="DATA:Setembro/2010"/>
    <hyperlink ref="I64977" r:id="rId324" display="DATA:Setembro/2010"/>
    <hyperlink ref="I64942" r:id="rId325" display="DATA:Setembro/2010"/>
    <hyperlink ref="I64940" r:id="rId326" display="DATA:Setembro/2010"/>
    <hyperlink ref="I64985" r:id="rId327" display="DATA:Setembro/2010"/>
    <hyperlink ref="I64950" r:id="rId328" display="DATA:Setembro/2010"/>
    <hyperlink ref="I64948" r:id="rId329" display="DATA:Setembro/2010"/>
    <hyperlink ref="I64921" r:id="rId330" display="DATA:Setembro/2010"/>
    <hyperlink ref="I64915" r:id="rId331" display="DATA:Setembro/2010"/>
    <hyperlink ref="I64892" r:id="rId332" display="DATA:Setembro/2010"/>
    <hyperlink ref="I64890" r:id="rId333" display="DATA:Setembro/2010"/>
    <hyperlink ref="I64928" r:id="rId334" display="DATA:Setembro/2010"/>
    <hyperlink ref="I64922" r:id="rId335" display="DATA:Setembro/2010"/>
    <hyperlink ref="I64916" r:id="rId336" display="DATA:Setembro/2010"/>
    <hyperlink ref="I64893" r:id="rId337" display="DATA:Setembro/2010"/>
    <hyperlink ref="I64891" r:id="rId338" display="DATA:Setembro/2010"/>
    <hyperlink ref="I64920" r:id="rId339" display="DATA:Setembro/2010"/>
    <hyperlink ref="I64914" r:id="rId340" display="DATA:Setembro/2010"/>
    <hyperlink ref="I64889" r:id="rId341" display="DATA:Setembro/2010"/>
    <hyperlink ref="I64960" r:id="rId342" display="DATA:Setembro/2010"/>
    <hyperlink ref="I64954" r:id="rId343" display="DATA:Setembro/2010"/>
    <hyperlink ref="I64929" r:id="rId344" display="DATA:Setembro/2010"/>
    <hyperlink ref="I64974" r:id="rId345" display="DATA:Setembro/2010"/>
    <hyperlink ref="I64912" r:id="rId346" display="DATA:Setembro/2010"/>
    <hyperlink ref="I64906" r:id="rId347" display="DATA:Setembro/2010"/>
    <hyperlink ref="I64877" r:id="rId348" display="DATA:Setembro/2010"/>
    <hyperlink ref="I64875" r:id="rId349" display="DATA:Setembro/2010"/>
    <hyperlink ref="I64913" r:id="rId350" display="DATA:Setembro/2010"/>
    <hyperlink ref="I64907" r:id="rId351" display="DATA:Setembro/2010"/>
    <hyperlink ref="I64878" r:id="rId352" display="DATA:Setembro/2010"/>
    <hyperlink ref="I64876" r:id="rId353" display="DATA:Setembro/2010"/>
    <hyperlink ref="I64911" r:id="rId354" display="DATA:Setembro/2010"/>
    <hyperlink ref="I64905" r:id="rId355" display="DATA:Setembro/2010"/>
    <hyperlink ref="I64899" r:id="rId356" display="DATA:Setembro/2010"/>
    <hyperlink ref="I64874" r:id="rId357" display="DATA:Setembro/2010"/>
    <hyperlink ref="I64951" r:id="rId358" display="DATA:Setembro/2010"/>
    <hyperlink ref="I64945" r:id="rId359" display="DATA:Setembro/2010"/>
    <hyperlink ref="I64959" r:id="rId360" display="DATA:Setembro/2010"/>
    <hyperlink ref="I64953" r:id="rId361" display="DATA:Setembro/2010"/>
    <hyperlink ref="I64947" r:id="rId362" display="DATA:Setembro/2010"/>
    <hyperlink ref="I64924" r:id="rId363" display="DATA:Setembro/2010"/>
    <hyperlink ref="I65029" r:id="rId364" display="DATA:Setembro/2010"/>
    <hyperlink ref="I103" r:id="rId365" display="DATA:Setembro/2010"/>
    <hyperlink ref="I104" r:id="rId366" display="DATA:Setembro/2010"/>
    <hyperlink ref="I65197" r:id="rId367" display="DATA:Setembro/2010"/>
    <hyperlink ref="I102" r:id="rId368" display="DATA:Setembro/2010"/>
    <hyperlink ref="I65232" r:id="rId369" display="DATA:Setembro/2010"/>
    <hyperlink ref="I65226" r:id="rId370" display="DATA:Setembro/2010"/>
    <hyperlink ref="I65220" r:id="rId371" display="DATA:Setembro/2010"/>
    <hyperlink ref="I142" r:id="rId372" display="DATA:Setembro/2010"/>
    <hyperlink ref="I65260" r:id="rId373" display="DATA:Setembro/2010"/>
    <hyperlink ref="I96" r:id="rId374" display="DATA:Setembro/2010"/>
    <hyperlink ref="I94" r:id="rId375" display="DATA:Setembro/2010"/>
    <hyperlink ref="I65245" r:id="rId376" display="DATA:Setembro/2010"/>
    <hyperlink ref="I65243" r:id="rId377" display="DATA:Setembro/2010"/>
    <hyperlink ref="I65107" r:id="rId378" display="DATA:Setembro/2010"/>
    <hyperlink ref="I65114" r:id="rId379" display="DATA:Setembro/2010"/>
    <hyperlink ref="I65158" r:id="rId380" display="DATA:Setembro/2010"/>
    <hyperlink ref="I65160" r:id="rId381" display="DATA:Setembro/2010"/>
    <hyperlink ref="I65067" r:id="rId382" display="DATA:Setembro/2010"/>
    <hyperlink ref="I65115" r:id="rId383" display="DATA:Setembro/2010"/>
    <hyperlink ref="I65040" r:id="rId384" display="DATA:Setembro/2010"/>
    <hyperlink ref="I64988" r:id="rId385" display="DATA:Setembro/2010"/>
    <hyperlink ref="I64976" r:id="rId386" display="DATA:Setembro/2010"/>
    <hyperlink ref="I64989" r:id="rId387" display="DATA:Setembro/2010"/>
    <hyperlink ref="I64952" r:id="rId388" display="DATA:Setembro/2010"/>
    <hyperlink ref="I64987" r:id="rId389" display="DATA:Setembro/2010"/>
    <hyperlink ref="I64975" r:id="rId390" display="DATA:Setembro/2010"/>
    <hyperlink ref="I65000" r:id="rId391" display="DATA:Setembro/2010"/>
    <hyperlink ref="I64978" r:id="rId392" display="DATA:Setembro/2010"/>
    <hyperlink ref="I64972" r:id="rId393" display="DATA:Setembro/2010"/>
    <hyperlink ref="I64943" r:id="rId394" display="DATA:Setembro/2010"/>
    <hyperlink ref="I64941" r:id="rId395" display="DATA:Setembro/2010"/>
    <hyperlink ref="I64961" r:id="rId396" display="DATA:Setembro/2010"/>
    <hyperlink ref="I64955" r:id="rId397" display="DATA:Setembro/2010"/>
    <hyperlink ref="I64949" r:id="rId398" display="DATA:Setembro/2010"/>
    <hyperlink ref="I65001" r:id="rId399" display="DATA:Setembro/2010"/>
    <hyperlink ref="I65009" r:id="rId400" display="DATA:Setembro/2010"/>
    <hyperlink ref="I7" r:id="rId401" display="DATA:Setembro/2010"/>
    <hyperlink ref="I65164" r:id="rId402" display="DATA:Setembro/2010"/>
    <hyperlink ref="I86" r:id="rId403" display="DATA:Setembro/2010"/>
    <hyperlink ref="I65039" r:id="rId404" display="DATA:Setembro/2010"/>
    <hyperlink ref="I64986" r:id="rId405" display="DATA:Setembro/2010"/>
    <hyperlink ref="I64897" r:id="rId406" display="DATA:Setembro/2010"/>
    <hyperlink ref="I64895" r:id="rId407" display="DATA:Setembro/2010"/>
    <hyperlink ref="I64898" r:id="rId408" display="DATA:Setembro/2010"/>
    <hyperlink ref="I64896" r:id="rId409" display="DATA:Setembro/2010"/>
    <hyperlink ref="I64919" r:id="rId410" display="DATA:Setembro/2010"/>
    <hyperlink ref="I64894" r:id="rId411" display="DATA:Setembro/2010"/>
    <hyperlink ref="I64936" r:id="rId412" display="DATA:Setembro/2010"/>
    <hyperlink ref="I64944" r:id="rId413" display="DATA:Setembro/2010"/>
    <hyperlink ref="I64909" r:id="rId414" display="DATA:Setembro/2010"/>
    <hyperlink ref="I64886" r:id="rId415" display="DATA:Setembro/2010"/>
    <hyperlink ref="I64884" r:id="rId416" display="DATA:Setembro/2010"/>
    <hyperlink ref="I64910" r:id="rId417" display="DATA:Setembro/2010"/>
    <hyperlink ref="I64887" r:id="rId418" display="DATA:Setembro/2010"/>
    <hyperlink ref="I64885" r:id="rId419" display="DATA:Setembro/2010"/>
    <hyperlink ref="I64908" r:id="rId420" display="DATA:Setembro/2010"/>
    <hyperlink ref="I64883" r:id="rId421" display="DATA:Setembro/2010"/>
    <hyperlink ref="I64923" r:id="rId422" display="DATA:Setembro/2010"/>
    <hyperlink ref="I64871" r:id="rId423" display="DATA:Setembro/2010"/>
    <hyperlink ref="I64869" r:id="rId424" display="DATA:Setembro/2010"/>
    <hyperlink ref="I64872" r:id="rId425" display="DATA:Setembro/2010"/>
    <hyperlink ref="I64870" r:id="rId426" display="DATA:Setembro/2010"/>
    <hyperlink ref="I64868" r:id="rId427" display="DATA:Setembro/2010"/>
    <hyperlink ref="I64918" r:id="rId428" display="DATA:Setembro/2010"/>
    <hyperlink ref="I97" r:id="rId429" display="DATA:Setembro/2010"/>
    <hyperlink ref="I98" r:id="rId430" display="DATA:Setembro/2010"/>
    <hyperlink ref="I65214" r:id="rId431" display="DATA:Setembro/2010"/>
    <hyperlink ref="I136" r:id="rId432" display="DATA:Setembro/2010"/>
    <hyperlink ref="I65254" r:id="rId433" display="DATA:Setembro/2010"/>
    <hyperlink ref="I90" r:id="rId434" display="DATA:Setembro/2010"/>
    <hyperlink ref="I88" r:id="rId435" display="DATA:Setembro/2010"/>
    <hyperlink ref="I64946" r:id="rId436" display="DATA:Setembro/2010"/>
    <hyperlink ref="I64994" r:id="rId437" display="DATA:Setembro/2010"/>
    <hyperlink ref="I64993" r:id="rId438" display="DATA:Setembro/2010"/>
    <hyperlink ref="I1" r:id="rId439" display="DATA:Setembro/2010"/>
    <hyperlink ref="I64930" r:id="rId440" display="DATA:Setembro/2010"/>
    <hyperlink ref="I64917" r:id="rId441" display="DATA:Setembro/2010"/>
    <hyperlink ref="I64888" r:id="rId442" display="DATA:Setembro/2010"/>
    <hyperlink ref="I64873" r:id="rId443" display="DATA:Setembro/2010"/>
    <hyperlink ref="I100" r:id="rId444" display="DATA:Setembro/2010"/>
    <hyperlink ref="I65218" r:id="rId445" display="DATA:Setembro/2010"/>
    <hyperlink ref="I138" r:id="rId446" display="DATA:Setembro/2010"/>
    <hyperlink ref="I65256" r:id="rId447" display="DATA:Setembro/2010"/>
    <hyperlink ref="I3" r:id="rId448" display="DATA:Setembro/2010"/>
    <hyperlink ref="I82" r:id="rId449" display="DATA:Setembro/2010"/>
    <hyperlink ref="I65212" r:id="rId450" display="DATA:Setembro/2010"/>
    <hyperlink ref="I83" r:id="rId451" display="DATA:Setembro/2010"/>
    <hyperlink ref="I81" r:id="rId452" display="DATA:Setembro/2010"/>
    <hyperlink ref="I65211" r:id="rId453" display="DATA:Setembro/2010"/>
    <hyperlink ref="I121" r:id="rId454" display="DATA:Setembro/2010"/>
    <hyperlink ref="I132" r:id="rId455" display="DATA:Setembro/2010"/>
    <hyperlink ref="I65262" r:id="rId456" display="DATA:Setembro/2010"/>
    <hyperlink ref="I87" r:id="rId457" display="DATA:Setembro/2010"/>
    <hyperlink ref="I85" r:id="rId458" display="DATA:Setembro/2010"/>
    <hyperlink ref="I133" r:id="rId459" display="DATA:Setembro/2010"/>
    <hyperlink ref="I65263" r:id="rId460" display="DATA:Setembro/2010"/>
    <hyperlink ref="I65257" r:id="rId461" display="DATA:Setembro/2010"/>
    <hyperlink ref="I65251" r:id="rId462" display="DATA:Setembro/2010"/>
    <hyperlink ref="I131" r:id="rId463" display="DATA:Setembro/2010"/>
    <hyperlink ref="I65261" r:id="rId464" display="DATA:Setembro/2010"/>
    <hyperlink ref="I65255" r:id="rId465" display="DATA:Setembro/2010"/>
    <hyperlink ref="I65249" r:id="rId466" display="DATA:Setembro/2010"/>
    <hyperlink ref="I84" r:id="rId467" display="DATA:Setembro/2010"/>
    <hyperlink ref="I171" r:id="rId468" display="DATA:Setembro/2010"/>
    <hyperlink ref="I65289" r:id="rId469" display="DATA:Setembro/2010"/>
    <hyperlink ref="I65264" r:id="rId470" display="DATA:Setembro/2010"/>
    <hyperlink ref="I125" r:id="rId471" display="DATA:Setembro/2010"/>
    <hyperlink ref="I123" r:id="rId472" display="DATA:Setembro/2010"/>
    <hyperlink ref="I65274" r:id="rId473" display="DATA:Setembro/2010"/>
    <hyperlink ref="I65272" r:id="rId474" display="DATA:Setembro/2010"/>
    <hyperlink ref="I93" r:id="rId475" display="DATA:Setembro/2010"/>
    <hyperlink ref="I143" r:id="rId476" display="DATA:Setembro/2010"/>
    <hyperlink ref="I65238" r:id="rId477" display="DATA:Setembro/2010"/>
    <hyperlink ref="I144" r:id="rId478" display="DATA:Setembro/2010"/>
    <hyperlink ref="I182" r:id="rId479" display="DATA:Setembro/2010"/>
    <hyperlink ref="I65277" r:id="rId480" display="DATA:Setembro/2010"/>
    <hyperlink ref="I134" r:id="rId481" display="DATA:Setembro/2010"/>
    <hyperlink ref="I65285" r:id="rId482" display="DATA:Setembro/2010"/>
    <hyperlink ref="I65283" r:id="rId483" display="DATA:Setembro/2010"/>
    <hyperlink ref="I64882" r:id="rId484" display="DATA:Setembro/2010"/>
    <hyperlink ref="I64853" r:id="rId485" display="DATA:Setembro/2010"/>
    <hyperlink ref="I64851" r:id="rId486" display="DATA:Setembro/2010"/>
    <hyperlink ref="I64854" r:id="rId487" display="DATA:Setembro/2010"/>
    <hyperlink ref="I64852" r:id="rId488" display="DATA:Setembro/2010"/>
    <hyperlink ref="I64881" r:id="rId489" display="DATA:Setembro/2010"/>
    <hyperlink ref="I64850" r:id="rId490" display="DATA:Setembro/2010"/>
    <hyperlink ref="I64857" r:id="rId491" display="DATA:Setembro/2010"/>
    <hyperlink ref="I64845" r:id="rId492" display="DATA:Setembro/2010"/>
    <hyperlink ref="I64822" r:id="rId493" display="DATA:Setembro/2010"/>
    <hyperlink ref="I64820" r:id="rId494" display="DATA:Setembro/2010"/>
    <hyperlink ref="I64858" r:id="rId495" display="DATA:Setembro/2010"/>
    <hyperlink ref="I64846" r:id="rId496" display="DATA:Setembro/2010"/>
    <hyperlink ref="I64823" r:id="rId497" display="DATA:Setembro/2010"/>
    <hyperlink ref="I64821" r:id="rId498" display="DATA:Setembro/2010"/>
    <hyperlink ref="I64856" r:id="rId499" display="DATA:Setembro/2010"/>
    <hyperlink ref="I64844" r:id="rId500" display="DATA:Setembro/2010"/>
    <hyperlink ref="I64819" r:id="rId501" display="DATA:Setembro/2010"/>
    <hyperlink ref="I64861" r:id="rId502" display="DATA:Setembro/2010"/>
    <hyperlink ref="I64859" r:id="rId503" display="DATA:Setembro/2010"/>
    <hyperlink ref="I64867" r:id="rId504" display="DATA:Setembro/2010"/>
    <hyperlink ref="I64840" r:id="rId505" display="DATA:Setembro/2010"/>
    <hyperlink ref="I64834" r:id="rId506" display="DATA:Setembro/2010"/>
    <hyperlink ref="I64811" r:id="rId507" display="DATA:Setembro/2010"/>
    <hyperlink ref="I64809" r:id="rId508" display="DATA:Setembro/2010"/>
    <hyperlink ref="I64847" r:id="rId509" display="DATA:Setembro/2010"/>
    <hyperlink ref="I64841" r:id="rId510" display="DATA:Setembro/2010"/>
    <hyperlink ref="I64835" r:id="rId511" display="DATA:Setembro/2010"/>
    <hyperlink ref="I64812" r:id="rId512" display="DATA:Setembro/2010"/>
    <hyperlink ref="I64810" r:id="rId513" display="DATA:Setembro/2010"/>
    <hyperlink ref="I64839" r:id="rId514" display="DATA:Setembro/2010"/>
    <hyperlink ref="I64833" r:id="rId515" display="DATA:Setembro/2010"/>
    <hyperlink ref="I64808" r:id="rId516" display="DATA:Setembro/2010"/>
    <hyperlink ref="I64879" r:id="rId517" display="DATA:Setembro/2010"/>
    <hyperlink ref="I64848" r:id="rId518" display="DATA:Setembro/2010"/>
    <hyperlink ref="I64831" r:id="rId519" display="DATA:Setembro/2010"/>
    <hyperlink ref="I64825" r:id="rId520" display="DATA:Setembro/2010"/>
    <hyperlink ref="I64796" r:id="rId521" display="DATA:Setembro/2010"/>
    <hyperlink ref="I64794" r:id="rId522" display="DATA:Setembro/2010"/>
    <hyperlink ref="I64832" r:id="rId523" display="DATA:Setembro/2010"/>
    <hyperlink ref="I64826" r:id="rId524" display="DATA:Setembro/2010"/>
    <hyperlink ref="I64797" r:id="rId525" display="DATA:Setembro/2010"/>
    <hyperlink ref="I64795" r:id="rId526" display="DATA:Setembro/2010"/>
    <hyperlink ref="I64830" r:id="rId527" display="DATA:Setembro/2010"/>
    <hyperlink ref="I64824" r:id="rId528" display="DATA:Setembro/2010"/>
    <hyperlink ref="I64818" r:id="rId529" display="DATA:Setembro/2010"/>
    <hyperlink ref="I64793" r:id="rId530" display="DATA:Setembro/2010"/>
    <hyperlink ref="I64864" r:id="rId531" display="DATA:Setembro/2010"/>
    <hyperlink ref="I64866" r:id="rId532" display="DATA:Setembro/2010"/>
    <hyperlink ref="I64843" r:id="rId533" display="DATA:Setembro/2010"/>
    <hyperlink ref="I64862" r:id="rId534" display="DATA:Setembro/2010"/>
    <hyperlink ref="I64860" r:id="rId535" display="DATA:Setembro/2010"/>
    <hyperlink ref="I64880" r:id="rId536" display="DATA:Setembro/2010"/>
    <hyperlink ref="I64816" r:id="rId537" display="DATA:Setembro/2010"/>
    <hyperlink ref="I64814" r:id="rId538" display="DATA:Setembro/2010"/>
    <hyperlink ref="I64817" r:id="rId539" display="DATA:Setembro/2010"/>
    <hyperlink ref="I64815" r:id="rId540" display="DATA:Setembro/2010"/>
    <hyperlink ref="I64838" r:id="rId541" display="DATA:Setembro/2010"/>
    <hyperlink ref="I64813" r:id="rId542" display="DATA:Setembro/2010"/>
    <hyperlink ref="I64855" r:id="rId543" display="DATA:Setembro/2010"/>
    <hyperlink ref="I64863" r:id="rId544" display="DATA:Setembro/2010"/>
    <hyperlink ref="I64828" r:id="rId545" display="DATA:Setembro/2010"/>
    <hyperlink ref="I64805" r:id="rId546" display="DATA:Setembro/2010"/>
    <hyperlink ref="I64803" r:id="rId547" display="DATA:Setembro/2010"/>
    <hyperlink ref="I64829" r:id="rId548" display="DATA:Setembro/2010"/>
    <hyperlink ref="I64806" r:id="rId549" display="DATA:Setembro/2010"/>
    <hyperlink ref="I64804" r:id="rId550" display="DATA:Setembro/2010"/>
    <hyperlink ref="I64827" r:id="rId551" display="DATA:Setembro/2010"/>
    <hyperlink ref="I64802" r:id="rId552" display="DATA:Setembro/2010"/>
    <hyperlink ref="I64842" r:id="rId553" display="DATA:Setembro/2010"/>
    <hyperlink ref="I64790" r:id="rId554" display="DATA:Setembro/2010"/>
    <hyperlink ref="I64788" r:id="rId555" display="DATA:Setembro/2010"/>
    <hyperlink ref="I64791" r:id="rId556" display="DATA:Setembro/2010"/>
    <hyperlink ref="I64789" r:id="rId557" display="DATA:Setembro/2010"/>
    <hyperlink ref="I64787" r:id="rId558" display="DATA:Setembro/2010"/>
    <hyperlink ref="I64837" r:id="rId559" display="DATA:Setembro/2010"/>
    <hyperlink ref="I64865" r:id="rId560" display="DATA:Setembro/2010"/>
    <hyperlink ref="I64849" r:id="rId561" display="DATA:Setembro/2010"/>
    <hyperlink ref="I65295" r:id="rId562" display="DATA:Setembro/2010"/>
    <hyperlink ref="I64836" r:id="rId563" display="DATA:Setembro/2010"/>
    <hyperlink ref="I64807" r:id="rId564" display="DATA:Setembro/2010"/>
    <hyperlink ref="I64792" r:id="rId565" display="DATA:Setembro/2010"/>
    <hyperlink ref="I65312" r:id="rId566" display="DATA:Setembro/2010"/>
    <hyperlink ref="I65310" r:id="rId567" display="DATA:Setembro/2010"/>
    <hyperlink ref="I172" r:id="rId568" display="DATA:Setembro/2010"/>
    <hyperlink ref="I170" r:id="rId569" display="DATA:Setembro/2010"/>
    <hyperlink ref="I218" r:id="rId570" display="DATA:Setembro/2010"/>
    <hyperlink ref="I65313" r:id="rId571" display="DATA:Setembro/2010"/>
    <hyperlink ref="I65311" r:id="rId572" display="DATA:Setembro/2010"/>
    <hyperlink ref="I216" r:id="rId573" display="DATA:Setembro/2010"/>
    <hyperlink ref="I65309" r:id="rId574" display="DATA:Setembro/2010"/>
    <hyperlink ref="I169" r:id="rId575" display="DATA:Setembro/2010"/>
    <hyperlink ref="I256" r:id="rId576" display="DATA:Setembro/2010"/>
    <hyperlink ref="I210" r:id="rId577" display="DATA:Setembro/2010"/>
    <hyperlink ref="I208" r:id="rId578" display="DATA:Setembro/2010"/>
    <hyperlink ref="I65280" r:id="rId579" display="DATA:Setembro/2010"/>
    <hyperlink ref="I65208" r:id="rId580" display="DATA:Setembro/2010"/>
    <hyperlink ref="I267" r:id="rId581" display="DATA:Setembro/2010"/>
    <hyperlink ref="I222" r:id="rId582" display="DATA:Setembro/2010"/>
    <hyperlink ref="I220" r:id="rId583" display="DATA:Setembro/2010"/>
    <hyperlink ref="I268" r:id="rId584" display="DATA:Setembro/2010"/>
    <hyperlink ref="I221" r:id="rId585" display="DATA:Setembro/2010"/>
    <hyperlink ref="I266" r:id="rId586" display="DATA:Setembro/2010"/>
    <hyperlink ref="I219" r:id="rId587" display="DATA:Setembro/2010"/>
    <hyperlink ref="I306" r:id="rId588" display="DATA:Setembro/2010"/>
    <hyperlink ref="I260" r:id="rId589" display="DATA:Setembro/2010"/>
    <hyperlink ref="I258" r:id="rId590" display="DATA:Setembro/2010"/>
    <hyperlink ref="I120" r:id="rId591" display="DATA:Setembro/2010"/>
    <hyperlink ref="I65271" r:id="rId592" display="DATA:Setembro/2010"/>
    <hyperlink ref="I65248" r:id="rId593" display="DATA:Setembro/2010"/>
    <hyperlink ref="I65246" r:id="rId594" display="DATA:Setembro/2010"/>
    <hyperlink ref="I65284" r:id="rId595" display="DATA:Setembro/2010"/>
    <hyperlink ref="I65278" r:id="rId596" display="DATA:Setembro/2010"/>
    <hyperlink ref="I65247" r:id="rId597" display="DATA:Setembro/2010"/>
    <hyperlink ref="I119" r:id="rId598" display="DATA:Setembro/2010"/>
    <hyperlink ref="I65282" r:id="rId599" display="DATA:Setembro/2010"/>
    <hyperlink ref="I65276" r:id="rId600" display="DATA:Setembro/2010"/>
    <hyperlink ref="I192" r:id="rId601" display="DATA:Setembro/2010"/>
    <hyperlink ref="I65322" r:id="rId602" display="DATA:Setembro/2010"/>
    <hyperlink ref="I65330" r:id="rId603" display="DATA:Setembro/2010"/>
    <hyperlink ref="I65324" r:id="rId604" display="DATA:Setembro/2010"/>
    <hyperlink ref="I65265" r:id="rId605" display="DATA:Setembro/2010"/>
    <hyperlink ref="I65259" r:id="rId606" display="DATA:Setembro/2010"/>
    <hyperlink ref="I65258" r:id="rId607" display="DATA:Setembro/2010"/>
    <hyperlink ref="I79" r:id="rId608" display="DATA:Setembro/2010"/>
    <hyperlink ref="I211" r:id="rId609" display="DATA:Setembro/2010"/>
    <hyperlink ref="I65329" r:id="rId610" display="DATA:Setembro/2010"/>
    <hyperlink ref="I166" r:id="rId611" display="DATA:Setembro/2010"/>
    <hyperlink ref="I164" r:id="rId612" display="DATA:Setembro/2010"/>
    <hyperlink ref="I212" r:id="rId613" display="DATA:Setembro/2010"/>
    <hyperlink ref="I65307" r:id="rId614" display="DATA:Setembro/2010"/>
    <hyperlink ref="I65328" r:id="rId615" display="DATA:Setembro/2010"/>
    <hyperlink ref="I163" r:id="rId616" display="DATA:Setembro/2010"/>
    <hyperlink ref="I250" r:id="rId617" display="DATA:Setembro/2010"/>
    <hyperlink ref="I204" r:id="rId618" display="DATA:Setembro/2010"/>
    <hyperlink ref="I202" r:id="rId619" display="DATA:Setembro/2010"/>
    <hyperlink ref="I261" r:id="rId620" display="DATA:Setembro/2010"/>
    <hyperlink ref="I214" r:id="rId621" display="DATA:Setembro/2010"/>
    <hyperlink ref="I262" r:id="rId622" display="DATA:Setembro/2010"/>
    <hyperlink ref="I300" r:id="rId623" display="DATA:Setembro/2010"/>
    <hyperlink ref="I254" r:id="rId624" display="DATA:Setembro/2010"/>
    <hyperlink ref="I252" r:id="rId625" display="DATA:Setembro/2010"/>
    <hyperlink ref="I114" r:id="rId626" display="DATA:Setembro/2010"/>
    <hyperlink ref="I115" r:id="rId627" display="DATA:Setembro/2010"/>
    <hyperlink ref="I113" r:id="rId628" display="DATA:Setembro/2010"/>
    <hyperlink ref="I186" r:id="rId629" display="DATA:Setembro/2010"/>
    <hyperlink ref="I65253" r:id="rId630" display="DATA:Setembro/2010"/>
    <hyperlink ref="I193" r:id="rId631" display="DATA:Setembro/2010"/>
    <hyperlink ref="I65323" r:id="rId632" display="DATA:Setembro/2010"/>
    <hyperlink ref="I65288" r:id="rId633" display="DATA:Setembro/2010"/>
    <hyperlink ref="I65286" r:id="rId634" display="DATA:Setembro/2010"/>
    <hyperlink ref="I148" r:id="rId635" display="DATA:Setembro/2010"/>
    <hyperlink ref="I146" r:id="rId636" display="DATA:Setembro/2010"/>
    <hyperlink ref="I194" r:id="rId637" display="DATA:Setembro/2010"/>
    <hyperlink ref="I147" r:id="rId638" display="DATA:Setembro/2010"/>
    <hyperlink ref="I145" r:id="rId639" display="DATA:Setembro/2010"/>
    <hyperlink ref="I232" r:id="rId640" display="DATA:Setembro/2010"/>
    <hyperlink ref="I65327" r:id="rId641" display="DATA:Setembro/2010"/>
    <hyperlink ref="I65325" r:id="rId642" display="DATA:Setembro/2010"/>
    <hyperlink ref="I184" r:id="rId643" display="DATA:Setembro/2010"/>
    <hyperlink ref="I118" r:id="rId644" display="DATA:Setembro/2010"/>
    <hyperlink ref="I243" r:id="rId645" display="DATA:Setembro/2010"/>
    <hyperlink ref="I198" r:id="rId646" display="DATA:Setembro/2010"/>
    <hyperlink ref="I196" r:id="rId647" display="DATA:Setembro/2010"/>
    <hyperlink ref="I244" r:id="rId648" display="DATA:Setembro/2010"/>
    <hyperlink ref="I199" r:id="rId649" display="DATA:Setembro/2010"/>
    <hyperlink ref="I197" r:id="rId650" display="DATA:Setembro/2010"/>
    <hyperlink ref="I242" r:id="rId651" display="DATA:Setembro/2010"/>
    <hyperlink ref="I195" r:id="rId652" display="DATA:Setembro/2010"/>
    <hyperlink ref="I282" r:id="rId653" display="DATA:Setembro/2010"/>
    <hyperlink ref="I236" r:id="rId654" display="DATA:Setembro/2010"/>
    <hyperlink ref="I234" r:id="rId655" display="DATA:Setembro/2010"/>
    <hyperlink ref="I168" r:id="rId656" display="DATA:Setembro/2010"/>
    <hyperlink ref="I65300" r:id="rId657" display="DATA:Setembro/2010"/>
    <hyperlink ref="I65294" r:id="rId658" display="DATA:Setembro/2010"/>
    <hyperlink ref="I141" r:id="rId659" display="DATA:Setembro/2010"/>
    <hyperlink ref="I139" r:id="rId660" display="DATA:Setembro/2010"/>
    <hyperlink ref="I187" r:id="rId661" display="DATA:Setembro/2010"/>
    <hyperlink ref="I140" r:id="rId662" display="DATA:Setembro/2010"/>
    <hyperlink ref="I185" r:id="rId663" display="DATA:Setembro/2010"/>
    <hyperlink ref="I65315" r:id="rId664" display="DATA:Setembro/2010"/>
    <hyperlink ref="I65326" r:id="rId665" display="DATA:Setembro/2010"/>
    <hyperlink ref="I111" r:id="rId666" display="DATA:Setembro/2010"/>
    <hyperlink ref="I191" r:id="rId667" display="DATA:Setembro/2010"/>
    <hyperlink ref="I189" r:id="rId668" display="DATA:Setembro/2010"/>
    <hyperlink ref="I237" r:id="rId669" display="DATA:Setembro/2010"/>
    <hyperlink ref="I190" r:id="rId670" display="DATA:Setembro/2010"/>
    <hyperlink ref="I235" r:id="rId671" display="DATA:Setembro/2010"/>
    <hyperlink ref="I188" r:id="rId672" display="DATA:Setembro/2010"/>
    <hyperlink ref="I275" r:id="rId673" display="DATA:Setembro/2010"/>
    <hyperlink ref="I229" r:id="rId674" display="DATA:Setembro/2010"/>
    <hyperlink ref="I227" r:id="rId675" display="DATA:Setembro/2010"/>
    <hyperlink ref="I89" r:id="rId676" display="DATA:Setembro/2010"/>
    <hyperlink ref="I161" r:id="rId677" display="DATA:Setembro/2010"/>
    <hyperlink ref="I107" r:id="rId678" display="DATA:Setembro/2010"/>
    <hyperlink ref="I101" r:id="rId679" display="DATA:Setembro/2010"/>
    <hyperlink ref="I152" r:id="rId680" display="DATA:Setembro/2010"/>
    <hyperlink ref="I105" r:id="rId681" display="DATA:Setembro/2010"/>
    <hyperlink ref="I153" r:id="rId682" display="DATA:Setembro/2010"/>
    <hyperlink ref="I108" r:id="rId683" display="DATA:Setembro/2010"/>
    <hyperlink ref="I106" r:id="rId684" display="DATA:Setembro/2010"/>
    <hyperlink ref="I151" r:id="rId685" display="DATA:Setembro/2010"/>
    <hyperlink ref="I274" r:id="rId686" display="DATA:Setembro/2010"/>
    <hyperlink ref="I228" r:id="rId687" display="DATA:Setembro/2010"/>
    <hyperlink ref="I226" r:id="rId688" display="DATA:Setembro/2010"/>
    <hyperlink ref="I91" r:id="rId689" display="DATA:Setembro/2010"/>
    <hyperlink ref="I160" r:id="rId690" display="DATA:Setembro/2010"/>
    <hyperlink ref="I65290" r:id="rId691" display="DATA:Setembro/2010"/>
    <hyperlink ref="I285" r:id="rId692" display="DATA:Setembro/2010"/>
    <hyperlink ref="I240" r:id="rId693" display="DATA:Setembro/2010"/>
    <hyperlink ref="I238" r:id="rId694" display="DATA:Setembro/2010"/>
    <hyperlink ref="I286" r:id="rId695" display="DATA:Setembro/2010"/>
    <hyperlink ref="I241" r:id="rId696" display="DATA:Setembro/2010"/>
    <hyperlink ref="I239" r:id="rId697" display="DATA:Setembro/2010"/>
    <hyperlink ref="I284" r:id="rId698" display="DATA:Setembro/2010"/>
    <hyperlink ref="I324" r:id="rId699" display="DATA:Setembro/2010"/>
    <hyperlink ref="I278" r:id="rId700" display="DATA:Setembro/2010"/>
    <hyperlink ref="I276" r:id="rId701" display="DATA:Setembro/2010"/>
    <hyperlink ref="I65301" r:id="rId702" display="DATA:Setembro/2010"/>
    <hyperlink ref="I65302" r:id="rId703" display="DATA:Setembro/2010"/>
    <hyperlink ref="I65296" r:id="rId704" display="DATA:Setembro/2010"/>
    <hyperlink ref="I137" r:id="rId705" display="DATA:Setembro/2010"/>
    <hyperlink ref="I156" r:id="rId706" display="DATA:Setembro/2010"/>
    <hyperlink ref="I135" r:id="rId707" display="DATA:Setembro/2010"/>
    <hyperlink ref="I124" r:id="rId708" display="DATA:Setembro/2010"/>
    <hyperlink ref="I80" r:id="rId709" display="DATA:Setembro/2010"/>
    <hyperlink ref="I64782" r:id="rId710" display="DATA:Setembro/2010"/>
    <hyperlink ref="I64776" r:id="rId711" display="DATA:Setembro/2010"/>
    <hyperlink ref="I64753" r:id="rId712" display="DATA:Setembro/2010"/>
    <hyperlink ref="I64751" r:id="rId713" display="DATA:Setembro/2010"/>
    <hyperlink ref="I64783" r:id="rId714" display="DATA:Setembro/2010"/>
    <hyperlink ref="I64777" r:id="rId715" display="DATA:Setembro/2010"/>
    <hyperlink ref="I64754" r:id="rId716" display="DATA:Setembro/2010"/>
    <hyperlink ref="I64752" r:id="rId717" display="DATA:Setembro/2010"/>
    <hyperlink ref="I64781" r:id="rId718" display="DATA:Setembro/2010"/>
    <hyperlink ref="I64775" r:id="rId719" display="DATA:Setembro/2010"/>
    <hyperlink ref="I64750" r:id="rId720" display="DATA:Setembro/2010"/>
    <hyperlink ref="I64800" r:id="rId721" display="DATA:Setembro/2010"/>
    <hyperlink ref="I64798" r:id="rId722" display="DATA:Setembro/2010"/>
    <hyperlink ref="I64801" r:id="rId723" display="DATA:Setembro/2010"/>
    <hyperlink ref="I64799" r:id="rId724" display="DATA:Setembro/2010"/>
    <hyperlink ref="I64785" r:id="rId725" display="DATA:Setembro/2010"/>
    <hyperlink ref="I64786" r:id="rId726" display="DATA:Setembro/2010"/>
    <hyperlink ref="I64784" r:id="rId727" display="DATA:Setembro/2010"/>
    <hyperlink ref="I64757" r:id="rId728" display="DATA:Setembro/2010"/>
    <hyperlink ref="I64745" r:id="rId729" display="DATA:Setembro/2010"/>
    <hyperlink ref="I64722" r:id="rId730" display="DATA:Setembro/2010"/>
    <hyperlink ref="I64720" r:id="rId731" display="DATA:Setembro/2010"/>
    <hyperlink ref="I64758" r:id="rId732" display="DATA:Setembro/2010"/>
    <hyperlink ref="I64746" r:id="rId733" display="DATA:Setembro/2010"/>
    <hyperlink ref="I64723" r:id="rId734" display="DATA:Setembro/2010"/>
    <hyperlink ref="I64721" r:id="rId735" display="DATA:Setembro/2010"/>
    <hyperlink ref="I64756" r:id="rId736" display="DATA:Setembro/2010"/>
    <hyperlink ref="I64744" r:id="rId737" display="DATA:Setembro/2010"/>
    <hyperlink ref="I64719" r:id="rId738" display="DATA:Setembro/2010"/>
    <hyperlink ref="I64761" r:id="rId739" display="DATA:Setembro/2010"/>
    <hyperlink ref="I64759" r:id="rId740" display="DATA:Setembro/2010"/>
    <hyperlink ref="I64769" r:id="rId741" display="DATA:Setembro/2010"/>
    <hyperlink ref="I64767" r:id="rId742" display="DATA:Setembro/2010"/>
    <hyperlink ref="I64740" r:id="rId743" display="DATA:Setembro/2010"/>
    <hyperlink ref="I64734" r:id="rId744" display="DATA:Setembro/2010"/>
    <hyperlink ref="I64711" r:id="rId745" display="DATA:Setembro/2010"/>
    <hyperlink ref="I64709" r:id="rId746" display="DATA:Setembro/2010"/>
    <hyperlink ref="I64747" r:id="rId747" display="DATA:Setembro/2010"/>
    <hyperlink ref="I64741" r:id="rId748" display="DATA:Setembro/2010"/>
    <hyperlink ref="I64735" r:id="rId749" display="DATA:Setembro/2010"/>
    <hyperlink ref="I64712" r:id="rId750" display="DATA:Setembro/2010"/>
    <hyperlink ref="I64710" r:id="rId751" display="DATA:Setembro/2010"/>
    <hyperlink ref="I64739" r:id="rId752" display="DATA:Setembro/2010"/>
    <hyperlink ref="I64733" r:id="rId753" display="DATA:Setembro/2010"/>
    <hyperlink ref="I64708" r:id="rId754" display="DATA:Setembro/2010"/>
    <hyperlink ref="I64779" r:id="rId755" display="DATA:Setembro/2010"/>
    <hyperlink ref="I64773" r:id="rId756" display="DATA:Setembro/2010"/>
    <hyperlink ref="I64748" r:id="rId757" display="DATA:Setembro/2010"/>
    <hyperlink ref="I64731" r:id="rId758" display="DATA:Setembro/2010"/>
    <hyperlink ref="I64725" r:id="rId759" display="DATA:Setembro/2010"/>
    <hyperlink ref="I64696" r:id="rId760" display="DATA:Setembro/2010"/>
    <hyperlink ref="I64694" r:id="rId761" display="DATA:Setembro/2010"/>
    <hyperlink ref="I64732" r:id="rId762" display="DATA:Setembro/2010"/>
    <hyperlink ref="I64726" r:id="rId763" display="DATA:Setembro/2010"/>
    <hyperlink ref="I64697" r:id="rId764" display="DATA:Setembro/2010"/>
    <hyperlink ref="I64695" r:id="rId765" display="DATA:Setembro/2010"/>
    <hyperlink ref="I64730" r:id="rId766" display="DATA:Setembro/2010"/>
    <hyperlink ref="I64724" r:id="rId767" display="DATA:Setembro/2010"/>
    <hyperlink ref="I64718" r:id="rId768" display="DATA:Setembro/2010"/>
    <hyperlink ref="I64693" r:id="rId769" display="DATA:Setembro/2010"/>
    <hyperlink ref="I64770" r:id="rId770" display="DATA:Setembro/2010"/>
    <hyperlink ref="I64764" r:id="rId771" display="DATA:Setembro/2010"/>
    <hyperlink ref="I64778" r:id="rId772" display="DATA:Setembro/2010"/>
    <hyperlink ref="I64772" r:id="rId773" display="DATA:Setembro/2010"/>
    <hyperlink ref="I64766" r:id="rId774" display="DATA:Setembro/2010"/>
    <hyperlink ref="I64743" r:id="rId775" display="DATA:Setembro/2010"/>
    <hyperlink ref="I64771" r:id="rId776" display="DATA:Setembro/2010"/>
    <hyperlink ref="I64762" r:id="rId777" display="DATA:Setembro/2010"/>
    <hyperlink ref="I64760" r:id="rId778" display="DATA:Setembro/2010"/>
    <hyperlink ref="I64780" r:id="rId779" display="DATA:Setembro/2010"/>
    <hyperlink ref="I64774" r:id="rId780" display="DATA:Setembro/2010"/>
    <hyperlink ref="I64768" r:id="rId781" display="DATA:Setembro/2010"/>
    <hyperlink ref="I64716" r:id="rId782" display="DATA:Setembro/2010"/>
    <hyperlink ref="I64714" r:id="rId783" display="DATA:Setembro/2010"/>
    <hyperlink ref="I64717" r:id="rId784" display="DATA:Setembro/2010"/>
    <hyperlink ref="I64715" r:id="rId785" display="DATA:Setembro/2010"/>
    <hyperlink ref="I64738" r:id="rId786" display="DATA:Setembro/2010"/>
    <hyperlink ref="I64713" r:id="rId787" display="DATA:Setembro/2010"/>
    <hyperlink ref="I64755" r:id="rId788" display="DATA:Setembro/2010"/>
    <hyperlink ref="I64763" r:id="rId789" display="DATA:Setembro/2010"/>
    <hyperlink ref="I64728" r:id="rId790" display="DATA:Setembro/2010"/>
    <hyperlink ref="I64705" r:id="rId791" display="DATA:Setembro/2010"/>
    <hyperlink ref="I64703" r:id="rId792" display="DATA:Setembro/2010"/>
    <hyperlink ref="I64729" r:id="rId793" display="DATA:Setembro/2010"/>
    <hyperlink ref="I64706" r:id="rId794" display="DATA:Setembro/2010"/>
    <hyperlink ref="I64704" r:id="rId795" display="DATA:Setembro/2010"/>
    <hyperlink ref="I64727" r:id="rId796" display="DATA:Setembro/2010"/>
    <hyperlink ref="I64702" r:id="rId797" display="DATA:Setembro/2010"/>
    <hyperlink ref="I64742" r:id="rId798" display="DATA:Setembro/2010"/>
    <hyperlink ref="I64690" r:id="rId799" display="DATA:Setembro/2010"/>
    <hyperlink ref="I64688" r:id="rId800" display="DATA:Setembro/2010"/>
    <hyperlink ref="I64691" r:id="rId801" display="DATA:Setembro/2010"/>
    <hyperlink ref="I64689" r:id="rId802" display="DATA:Setembro/2010"/>
    <hyperlink ref="I64687" r:id="rId803" display="DATA:Setembro/2010"/>
    <hyperlink ref="I64737" r:id="rId804" display="DATA:Setembro/2010"/>
    <hyperlink ref="I64765" r:id="rId805" display="DATA:Setembro/2010"/>
    <hyperlink ref="I64749" r:id="rId806" display="DATA:Setembro/2010"/>
    <hyperlink ref="I64736" r:id="rId807" display="DATA:Setembro/2010"/>
    <hyperlink ref="I64707" r:id="rId808" display="DATA:Setembro/2010"/>
    <hyperlink ref="I64692" r:id="rId809" display="DATA:Setembro/2010"/>
    <hyperlink ref="I117" r:id="rId810" display="DATA:Setembro/2010"/>
    <hyperlink ref="I116" r:id="rId811" display="DATA:Setembro/2010"/>
    <hyperlink ref="I110" r:id="rId812" display="DATA:Setembro/2010"/>
    <hyperlink ref="I122" r:id="rId813" display="DATA:Setembro/2010"/>
    <hyperlink ref="I206" r:id="rId814" display="DATA:Setembro/2010"/>
    <hyperlink ref="I158" r:id="rId815" display="DATA:Setembro/2010"/>
    <hyperlink ref="I112" r:id="rId816" display="DATA:Setembro/2010"/>
    <hyperlink ref="I150" r:id="rId817" display="DATA:Setembro/2010"/>
    <hyperlink ref="I162" r:id="rId818" display="DATA:Setembro/2010"/>
    <hyperlink ref="I200" r:id="rId819" display="DATA:Setembro/2010"/>
    <hyperlink ref="I154" r:id="rId820" display="DATA:Setembro/2010"/>
    <hyperlink ref="I5" r:id="rId821" display="DATA:Setembro/2010"/>
    <hyperlink ref="I109" r:id="rId822" display="DATA:Setembro/2010"/>
    <hyperlink ref="I159" r:id="rId823" display="DATA:Setembro/2010"/>
    <hyperlink ref="I205" r:id="rId824" display="DATA:Setembro/2010"/>
    <hyperlink ref="I157" r:id="rId825" display="DATA:Setembro/2010"/>
    <hyperlink ref="I255" r:id="rId826" display="DATA:Setembro/2010"/>
    <hyperlink ref="I209" r:id="rId827" display="DATA:Setembro/2010"/>
    <hyperlink ref="I207" r:id="rId828" display="DATA:Setembro/2010"/>
    <hyperlink ref="I294" r:id="rId829" display="DATA:Setembro/2010"/>
    <hyperlink ref="I248" r:id="rId830" display="DATA:Setembro/2010"/>
    <hyperlink ref="I246" r:id="rId831" display="DATA:Setembro/2010"/>
    <hyperlink ref="I155" r:id="rId832" display="DATA:Setembro/2010"/>
    <hyperlink ref="I249" r:id="rId833" display="DATA:Setembro/2010"/>
    <hyperlink ref="I203" r:id="rId834" display="DATA:Setembro/2010"/>
    <hyperlink ref="I201" r:id="rId835" display="DATA:Setembro/2010"/>
    <hyperlink ref="I288" r:id="rId836" display="DATA:Setembro/2010"/>
    <hyperlink ref="I181" r:id="rId837" display="DATA:Setembro/2010"/>
    <hyperlink ref="I231" r:id="rId838" display="DATA:Setembro/2010"/>
    <hyperlink ref="I230" r:id="rId839" display="DATA:Setembro/2010"/>
    <hyperlink ref="I183" r:id="rId840" display="DATA:Setembro/2010"/>
    <hyperlink ref="I270" r:id="rId841" display="DATA:Setembro/2010"/>
    <hyperlink ref="I251" r:id="rId842" display="DATA:Setembro/2010"/>
    <hyperlink ref="I273" r:id="rId843" display="DATA:Setembro/2010"/>
    <hyperlink ref="I272" r:id="rId844" display="DATA:Setembro/2010"/>
    <hyperlink ref="I312" r:id="rId845" display="DATA:Setembro/2010"/>
    <hyperlink ref="I264" r:id="rId846" display="DATA:Setembro/2010"/>
    <hyperlink ref="I64699" r:id="rId847" display="DATA:Setembro/2010"/>
    <hyperlink ref="I64700" r:id="rId848" display="DATA:Setembro/2010"/>
    <hyperlink ref="I64698" r:id="rId849" display="DATA:Setembro/2010"/>
    <hyperlink ref="I64684" r:id="rId850" display="DATA:Setembro/2010"/>
    <hyperlink ref="I64682" r:id="rId851" display="DATA:Setembro/2010"/>
    <hyperlink ref="I64685" r:id="rId852" display="DATA:Setembro/2010"/>
    <hyperlink ref="I64683" r:id="rId853" display="DATA:Setembro/2010"/>
    <hyperlink ref="I64681" r:id="rId854" display="DATA:Setembro/2010"/>
    <hyperlink ref="I64701" r:id="rId855" display="DATA:Setembro/2010"/>
    <hyperlink ref="I64678" r:id="rId856" display="DATA:Setembro/2010"/>
    <hyperlink ref="I64676" r:id="rId857" display="DATA:Setembro/2010"/>
    <hyperlink ref="I64679" r:id="rId858" display="DATA:Setembro/2010"/>
    <hyperlink ref="I64677" r:id="rId859" display="DATA:Setembro/2010"/>
    <hyperlink ref="I64675" r:id="rId860" display="DATA:Setembro/2010"/>
    <hyperlink ref="I64680" r:id="rId861" display="DATA:Setembro/2010"/>
    <hyperlink ref="I269" r:id="rId862" display="DATA:Setembro/2010"/>
    <hyperlink ref="I308" r:id="rId863" display="DATA:Setembro/2010"/>
    <hyperlink ref="I302" r:id="rId864" display="DATA:Setembro/2010"/>
    <hyperlink ref="I245" r:id="rId865" display="DATA:Setembro/2010"/>
    <hyperlink ref="I277" r:id="rId866" display="DATA:Setembro/2010"/>
    <hyperlink ref="I65321" r:id="rId867" display="DATA:Setembro/2010"/>
    <hyperlink ref="I265" r:id="rId868" display="DATA:Setembro/2010"/>
    <hyperlink ref="I287" r:id="rId869" display="DATA:Setembro/2010"/>
    <hyperlink ref="I326" r:id="rId870" display="DATA:Setembro/2010"/>
    <hyperlink ref="I280" r:id="rId871" display="DATA:Setembro/2010"/>
    <hyperlink ref="I257" r:id="rId872" display="DATA:Setembro/2010"/>
    <hyperlink ref="I307" r:id="rId873" display="DATA:Setembro/2010"/>
    <hyperlink ref="I259" r:id="rId874" display="DATA:Setembro/2010"/>
    <hyperlink ref="I301" r:id="rId875" display="DATA:Setembro/2010"/>
    <hyperlink ref="I253" r:id="rId876" display="DATA:Setembro/2010"/>
    <hyperlink ref="I233" r:id="rId877" display="DATA:Setembro/2010"/>
    <hyperlink ref="I283" r:id="rId878" display="DATA:Setembro/2010"/>
    <hyperlink ref="I325" r:id="rId879" display="DATA:Setembro/2010"/>
    <hyperlink ref="I279" r:id="rId880" display="DATA:Setembro/2010"/>
    <hyperlink ref="I296" r:id="rId881" display="DATA:Setembro/2010"/>
    <hyperlink ref="I290" r:id="rId882" display="DATA:Setembro/2010"/>
    <hyperlink ref="I314" r:id="rId883" display="DATA:Setembro/2010"/>
    <hyperlink ref="I64686" r:id="rId884" display="DATA:Setembro/2010"/>
    <hyperlink ref="I2" r:id="rId885" display="DATA:Setembro/2010"/>
    <hyperlink ref="I271" r:id="rId886" display="DATA:Setembro/2010"/>
    <hyperlink ref="I311" r:id="rId887" display="DATA:Setembro/2010"/>
    <hyperlink ref="I305" r:id="rId888" display="DATA:Setembro/2010"/>
    <hyperlink ref="I247" r:id="rId889" display="DATA:Setembro/2010"/>
    <hyperlink ref="I291" r:id="rId890" display="DATA:Setembro/2010"/>
    <hyperlink ref="I289" r:id="rId891" display="DATA:Setembro/2010"/>
    <hyperlink ref="I329" r:id="rId892" display="DATA:Setembro/2010"/>
    <hyperlink ref="I281" r:id="rId893" display="DATA:Setembro/2010"/>
    <hyperlink ref="I304" r:id="rId894" display="DATA:Setembro/2010"/>
    <hyperlink ref="I298" r:id="rId895" display="DATA:Setembro/2010"/>
    <hyperlink ref="I322" r:id="rId896" display="DATA:Setembro/2010"/>
    <hyperlink ref="I64674" r:id="rId897" display="DATA:Setembro/2010"/>
    <hyperlink ref="I64673" r:id="rId898" display="DATA:Setembro/2010"/>
    <hyperlink ref="I64670" r:id="rId899" display="DATA:Setembro/2010"/>
    <hyperlink ref="I64668" r:id="rId900" display="DATA:Setembro/2010"/>
    <hyperlink ref="I64671" r:id="rId901" display="DATA:Setembro/2010"/>
    <hyperlink ref="I64669" r:id="rId902" display="DATA:Setembro/2010"/>
    <hyperlink ref="I64667" r:id="rId903" display="DATA:Setembro/2010"/>
    <hyperlink ref="I64672" r:id="rId904" display="DATA:Setembro/2010"/>
    <hyperlink ref="I64666" r:id="rId905" display="DATA:Setembro/2010"/>
    <hyperlink ref="I64665" r:id="rId906" display="DATA:Setembro/2010"/>
    <hyperlink ref="I293" r:id="rId907" display="DATA:Setembro/2010"/>
    <hyperlink ref="I299" r:id="rId908" display="DATA:Setembro/2010"/>
    <hyperlink ref="I64663" r:id="rId909" display="DATA:Setembro/2010"/>
    <hyperlink ref="I64664" r:id="rId910" display="DATA:Setembro/2010"/>
    <hyperlink ref="I64662" r:id="rId911" display="DATA:Setembro/2010"/>
    <hyperlink ref="I295" r:id="rId912" display="DATA:Setembro/2010"/>
    <hyperlink ref="I313" r:id="rId913" display="DATA:Setembro/2010"/>
    <hyperlink ref="I292" r:id="rId914" display="DATA:Setembro/2010"/>
    <hyperlink ref="I316" r:id="rId915" display="DATA:Setembro/2010"/>
    <hyperlink ref="I309" r:id="rId916" display="DATA:Setembro/2010"/>
    <hyperlink ref="I64661" r:id="rId917" display="DATA:Setembro/2010"/>
    <hyperlink ref="I64660" r:id="rId918" display="DATA:Setembro/2010"/>
    <hyperlink ref="I64657" r:id="rId919" display="DATA:Setembro/2010"/>
    <hyperlink ref="I64655" r:id="rId920" display="DATA:Setembro/2010"/>
    <hyperlink ref="I64658" r:id="rId921" display="DATA:Setembro/2010"/>
    <hyperlink ref="I64656" r:id="rId922" display="DATA:Setembro/2010"/>
    <hyperlink ref="I64654" r:id="rId923" display="DATA:Setembro/2010"/>
    <hyperlink ref="I64659" r:id="rId924" display="DATA:Setembro/2010"/>
    <hyperlink ref="I64653" r:id="rId925" display="DATA:Setembro/2010"/>
    <hyperlink ref="I64652" r:id="rId926" display="DATA:Setembro/2010"/>
    <hyperlink ref="I333" r:id="rId927" display="DATA:Setembro/2010"/>
    <hyperlink ref="I327" r:id="rId928" display="DATA:Setembro/2010"/>
    <hyperlink ref="I351" r:id="rId929" display="DATA:Setembro/2010"/>
    <hyperlink ref="I303" r:id="rId930" display="DATA:Setembro/2010"/>
    <hyperlink ref="I321" r:id="rId931" display="DATA:Setembro/2010"/>
    <hyperlink ref="I315" r:id="rId932" display="DATA:Setembro/2010"/>
    <hyperlink ref="I297" r:id="rId933" display="DATA:Setembro/2010"/>
    <hyperlink ref="I339" r:id="rId934" display="DATA:Setembro/2010"/>
    <hyperlink ref="I335" r:id="rId935" display="DATA:Setembro/2010"/>
    <hyperlink ref="I353" r:id="rId936" display="DATA:Setembro/2010"/>
    <hyperlink ref="I334" r:id="rId937" display="DATA:Setembro/2010"/>
    <hyperlink ref="I328" r:id="rId938" display="DATA:Setembro/2010"/>
    <hyperlink ref="I310" r:id="rId939" display="DATA:Setembro/2010"/>
    <hyperlink ref="I352" r:id="rId940" display="DATA:Setembro/2010"/>
    <hyperlink ref="I323" r:id="rId941" display="DATA:Setembro/2010"/>
    <hyperlink ref="I317" r:id="rId942" display="DATA:Setembro/2010"/>
    <hyperlink ref="I341" r:id="rId943" display="DATA:Setembro/2010"/>
    <hyperlink ref="I338" r:id="rId944" display="DATA:Setembro/2010"/>
    <hyperlink ref="I332" r:id="rId945" display="DATA:Setembro/2010"/>
    <hyperlink ref="I318" r:id="rId946" display="DATA:Setembro/2010"/>
    <hyperlink ref="I356" r:id="rId947" display="DATA:Setembro/2010"/>
    <hyperlink ref="I4" r:id="rId948" display="DATA:Setembro/2010"/>
    <hyperlink ref="I331" r:id="rId949" display="DATA:Setembro/2010"/>
    <hyperlink ref="I349" r:id="rId950" display="DATA:Setembro/2010"/>
    <hyperlink ref="I319" r:id="rId951" display="DATA:Setembro/2010"/>
    <hyperlink ref="I357" r:id="rId952" display="DATA:Setembro/2010"/>
    <hyperlink ref="I345" r:id="rId953" display="DATA:Setembro/2010"/>
    <hyperlink ref="I320" r:id="rId954" display="DATA:Setembro/2010"/>
    <hyperlink ref="I359" r:id="rId955" display="DATA:Setembro/2010"/>
    <hyperlink ref="I340" r:id="rId956" display="DATA:Setembro/2010"/>
    <hyperlink ref="I358" r:id="rId957" display="DATA:Setembro/2010"/>
    <hyperlink ref="I347" r:id="rId958" display="DATA:Setembro/2010"/>
    <hyperlink ref="I344" r:id="rId959" display="DATA:Setembro/2010"/>
    <hyperlink ref="I362" r:id="rId960" display="DATA:Setembro/2010"/>
    <hyperlink ref="I337" r:id="rId961" display="DATA:Setembro/2010"/>
    <hyperlink ref="I355" r:id="rId962" display="DATA:Setembro/2010"/>
    <hyperlink ref="I342" r:id="rId963" display="DATA:Setembro/2010"/>
    <hyperlink ref="I336" r:id="rId964" display="DATA:Setembro/2010"/>
    <hyperlink ref="I360" r:id="rId965" display="DATA:Setembro/2010"/>
    <hyperlink ref="I330" r:id="rId966" display="DATA:Setembro/2010"/>
    <hyperlink ref="I348" r:id="rId967" display="DATA:Setembro/2010"/>
    <hyperlink ref="I343" r:id="rId968" display="DATA:Setembro/2010"/>
    <hyperlink ref="I361" r:id="rId969" display="DATA:Setembro/2010"/>
    <hyperlink ref="I350" r:id="rId970" display="DATA:Setembro/2010"/>
    <hyperlink ref="I365" r:id="rId971" display="DATA:Setembro/2010"/>
    <hyperlink ref="I368" r:id="rId972" display="DATA:Setembro/2010"/>
    <hyperlink ref="I346" r:id="rId973" display="DATA:Setembro/2010"/>
    <hyperlink ref="I370" r:id="rId974" display="DATA:Setembro/2010"/>
    <hyperlink ref="I369" r:id="rId975" display="DATA:Setembro/2010"/>
    <hyperlink ref="I373" r:id="rId976" display="DATA:Setembro/2010"/>
    <hyperlink ref="I366" r:id="rId977" display="DATA:Setembro/2010"/>
    <hyperlink ref="I363" r:id="rId978" display="DATA:Setembro/2010"/>
    <hyperlink ref="I381" r:id="rId979" display="DATA:Setembro/2010"/>
    <hyperlink ref="I383" r:id="rId980" display="DATA:Setembro/2010"/>
    <hyperlink ref="I364" r:id="rId981" display="DATA:Setembro/2010"/>
    <hyperlink ref="I382" r:id="rId982" display="DATA:Setembro/2010"/>
    <hyperlink ref="I371" r:id="rId983" display="DATA:Setembro/2010"/>
    <hyperlink ref="I386" r:id="rId984" display="DATA:Setembro/2010"/>
    <hyperlink ref="I379" r:id="rId985" display="DATA:Setembro/2010"/>
    <hyperlink ref="I367" r:id="rId986" display="DATA:Setembro/2010"/>
    <hyperlink ref="I375" r:id="rId987" display="DATA:Setembro/2010"/>
    <hyperlink ref="I376" r:id="rId988" display="DATA:Setembro/2010"/>
    <hyperlink ref="I374" r:id="rId989" display="DATA:Setembro/2010"/>
    <hyperlink ref="I414" r:id="rId990" display="DATA:Setembro/2010"/>
    <hyperlink ref="I425" r:id="rId991" display="DATA:Setembro/2010"/>
    <hyperlink ref="I380" r:id="rId992" display="DATA:Setembro/2010"/>
    <hyperlink ref="I378" r:id="rId993" display="DATA:Setembro/2010"/>
    <hyperlink ref="I426" r:id="rId994" display="DATA:Setembro/2010"/>
    <hyperlink ref="I424" r:id="rId995" display="DATA:Setembro/2010"/>
    <hyperlink ref="I377" r:id="rId996" display="DATA:Setembro/2010"/>
    <hyperlink ref="I464" r:id="rId997" display="DATA:Setembro/2010"/>
    <hyperlink ref="I418" r:id="rId998" display="DATA:Setembro/2010"/>
    <hyperlink ref="I416" r:id="rId999" display="DATA:Setembro/2010"/>
    <hyperlink ref="I408" r:id="rId1000" display="DATA:Setembro/2010"/>
    <hyperlink ref="I419" r:id="rId1001" display="DATA:Setembro/2010"/>
    <hyperlink ref="I372" r:id="rId1002" display="DATA:Setembro/2010"/>
    <hyperlink ref="I420" r:id="rId1003" display="DATA:Setembro/2010"/>
    <hyperlink ref="I458" r:id="rId1004" display="DATA:Setembro/2010"/>
    <hyperlink ref="I412" r:id="rId1005" display="DATA:Setembro/2010"/>
    <hyperlink ref="I410" r:id="rId1006" display="DATA:Setembro/2010"/>
    <hyperlink ref="I390" r:id="rId1007" display="DATA:Setembro/2010"/>
    <hyperlink ref="I401" r:id="rId1008" display="DATA:Setembro/2010"/>
    <hyperlink ref="I354" r:id="rId1009" display="DATA:Setembro/2010"/>
    <hyperlink ref="I402" r:id="rId1010" display="DATA:Setembro/2010"/>
    <hyperlink ref="I400" r:id="rId1011" display="DATA:Setembro/2010"/>
    <hyperlink ref="I440" r:id="rId1012" display="DATA:Setembro/2010"/>
    <hyperlink ref="I394" r:id="rId1013" display="DATA:Setembro/2010"/>
    <hyperlink ref="I392" r:id="rId1014" display="DATA:Setembro/2010"/>
    <hyperlink ref="I395" r:id="rId1015" display="DATA:Setembro/2010"/>
    <hyperlink ref="I393" r:id="rId1016" display="DATA:Setembro/2010"/>
    <hyperlink ref="I433" r:id="rId1017" display="DATA:Setembro/2010"/>
    <hyperlink ref="I387" r:id="rId1018" display="DATA:Setembro/2010"/>
    <hyperlink ref="I385" r:id="rId1019" display="DATA:Setembro/2010"/>
    <hyperlink ref="I421" r:id="rId1020" display="DATA:Setembro/2010"/>
    <hyperlink ref="I432" r:id="rId1021" display="DATA:Setembro/2010"/>
    <hyperlink ref="I384" r:id="rId1022" display="DATA:Setembro/2010"/>
    <hyperlink ref="I443" r:id="rId1023" display="DATA:Setembro/2010"/>
    <hyperlink ref="I398" r:id="rId1024" display="DATA:Setembro/2010"/>
    <hyperlink ref="I396" r:id="rId1025" display="DATA:Setembro/2010"/>
    <hyperlink ref="I444" r:id="rId1026" display="DATA:Setembro/2010"/>
    <hyperlink ref="I399" r:id="rId1027" display="DATA:Setembro/2010"/>
    <hyperlink ref="I397" r:id="rId1028" display="DATA:Setembro/2010"/>
    <hyperlink ref="I442" r:id="rId1029" display="DATA:Setembro/2010"/>
    <hyperlink ref="I482" r:id="rId1030" display="DATA:Setembro/2010"/>
    <hyperlink ref="I436" r:id="rId1031" display="DATA:Setembro/2010"/>
    <hyperlink ref="I434" r:id="rId1032" display="DATA:Setembro/2010"/>
    <hyperlink ref="I411" r:id="rId1033" display="DATA:Setembro/2010"/>
    <hyperlink ref="I422" r:id="rId1034" display="DATA:Setembro/2010"/>
    <hyperlink ref="I423" r:id="rId1035" display="DATA:Setembro/2010"/>
    <hyperlink ref="I461" r:id="rId1036" display="DATA:Setembro/2010"/>
    <hyperlink ref="I415" r:id="rId1037" display="DATA:Setembro/2010"/>
    <hyperlink ref="I413" r:id="rId1038" display="DATA:Setembro/2010"/>
    <hyperlink ref="I405" r:id="rId1039" display="DATA:Setembro/2010"/>
    <hyperlink ref="I417" r:id="rId1040" display="DATA:Setembro/2010"/>
    <hyperlink ref="I455" r:id="rId1041" display="DATA:Setembro/2010"/>
    <hyperlink ref="I409" r:id="rId1042" display="DATA:Setembro/2010"/>
    <hyperlink ref="I407" r:id="rId1043" display="DATA:Setembro/2010"/>
    <hyperlink ref="I437" r:id="rId1044" display="DATA:Setembro/2010"/>
    <hyperlink ref="I391" r:id="rId1045" display="DATA:Setembro/2010"/>
    <hyperlink ref="I389" r:id="rId1046" display="DATA:Setembro/2010"/>
    <hyperlink ref="I430" r:id="rId1047" display="DATA:Setembro/2010"/>
    <hyperlink ref="I429" r:id="rId1048" display="DATA:Setembro/2010"/>
    <hyperlink ref="I441" r:id="rId1049" display="DATA:Setembro/2010"/>
    <hyperlink ref="I439" r:id="rId1050" display="DATA:Setembro/2010"/>
    <hyperlink ref="I479" r:id="rId1051" display="DATA:Setembro/2010"/>
    <hyperlink ref="I431" r:id="rId1052" display="DATA:Setembro/2010"/>
    <hyperlink ref="I449" r:id="rId1053" display="DATA:Setembro/2010"/>
    <hyperlink ref="I403" r:id="rId1054" display="DATA:Setembro/2010"/>
    <hyperlink ref="I435" r:id="rId1055" display="DATA:Setembro/2010"/>
    <hyperlink ref="I388" r:id="rId1056" display="DATA:Setembro/2010"/>
    <hyperlink ref="I473" r:id="rId1057" display="DATA:Setembro/2010"/>
    <hyperlink ref="I427" r:id="rId1058" display="DATA:Setembro/2010"/>
    <hyperlink ref="I453" r:id="rId1059" display="DATA:Setembro/2010"/>
    <hyperlink ref="I447" r:id="rId1060" display="DATA:Setembro/2010"/>
    <hyperlink ref="I471" r:id="rId1061" display="DATA:Setembro/2010"/>
    <hyperlink ref="I462" r:id="rId1062" display="DATA:Setembro/2010"/>
    <hyperlink ref="I463" r:id="rId1063" display="DATA:Setembro/2010"/>
    <hyperlink ref="I501" r:id="rId1064" display="DATA:Setembro/2010"/>
    <hyperlink ref="I512" r:id="rId1065" display="DATA:Setembro/2010"/>
    <hyperlink ref="I467" r:id="rId1066" display="DATA:Setembro/2010"/>
    <hyperlink ref="I465" r:id="rId1067" display="DATA:Setembro/2010"/>
    <hyperlink ref="I513" r:id="rId1068" display="DATA:Setembro/2010"/>
    <hyperlink ref="I468" r:id="rId1069" display="DATA:Setembro/2010"/>
    <hyperlink ref="I466" r:id="rId1070" display="DATA:Setembro/2010"/>
    <hyperlink ref="I511" r:id="rId1071" display="DATA:Setembro/2010"/>
    <hyperlink ref="I551" r:id="rId1072" display="DATA:Setembro/2010"/>
    <hyperlink ref="I505" r:id="rId1073" display="DATA:Setembro/2010"/>
    <hyperlink ref="I503" r:id="rId1074" display="DATA:Setembro/2010"/>
    <hyperlink ref="I456" r:id="rId1075" display="DATA:Setembro/2010"/>
    <hyperlink ref="I457" r:id="rId1076" display="DATA:Setembro/2010"/>
    <hyperlink ref="I495" r:id="rId1077" display="DATA:Setembro/2010"/>
    <hyperlink ref="I506" r:id="rId1078" display="DATA:Setembro/2010"/>
    <hyperlink ref="I459" r:id="rId1079" display="DATA:Setembro/2010"/>
    <hyperlink ref="I507" r:id="rId1080" display="DATA:Setembro/2010"/>
    <hyperlink ref="I460" r:id="rId1081" display="DATA:Setembro/2010"/>
    <hyperlink ref="I545" r:id="rId1082" display="DATA:Setembro/2010"/>
    <hyperlink ref="I499" r:id="rId1083" display="DATA:Setembro/2010"/>
    <hyperlink ref="I497" r:id="rId1084" display="DATA:Setembro/2010"/>
    <hyperlink ref="I438" r:id="rId1085" display="DATA:Setembro/2010"/>
    <hyperlink ref="I477" r:id="rId1086" display="DATA:Setembro/2010"/>
    <hyperlink ref="I488" r:id="rId1087" display="DATA:Setembro/2010"/>
    <hyperlink ref="I489" r:id="rId1088" display="DATA:Setembro/2010"/>
    <hyperlink ref="I487" r:id="rId1089" display="DATA:Setembro/2010"/>
    <hyperlink ref="I527" r:id="rId1090" display="DATA:Setembro/2010"/>
    <hyperlink ref="I481" r:id="rId1091" display="DATA:Setembro/2010"/>
    <hyperlink ref="I470" r:id="rId1092" display="DATA:Setembro/2010"/>
    <hyperlink ref="I480" r:id="rId1093" display="DATA:Setembro/2010"/>
    <hyperlink ref="I520" r:id="rId1094" display="DATA:Setembro/2010"/>
    <hyperlink ref="I474" r:id="rId1095" display="DATA:Setembro/2010"/>
    <hyperlink ref="I472" r:id="rId1096" display="DATA:Setembro/2010"/>
    <hyperlink ref="I406" r:id="rId1097" display="DATA:Setembro/2010"/>
    <hyperlink ref="I469" r:id="rId1098" display="DATA:Setembro/2010"/>
    <hyperlink ref="I508" r:id="rId1099" display="DATA:Setembro/2010"/>
    <hyperlink ref="I519" r:id="rId1100" display="DATA:Setembro/2010"/>
    <hyperlink ref="I530" r:id="rId1101" display="DATA:Setembro/2010"/>
    <hyperlink ref="I485" r:id="rId1102" display="DATA:Setembro/2010"/>
    <hyperlink ref="I483" r:id="rId1103" display="DATA:Setembro/2010"/>
    <hyperlink ref="I531" r:id="rId1104" display="DATA:Setembro/2010"/>
    <hyperlink ref="I486" r:id="rId1105" display="DATA:Setembro/2010"/>
    <hyperlink ref="I484" r:id="rId1106" display="DATA:Setembro/2010"/>
    <hyperlink ref="I529" r:id="rId1107" display="DATA:Setembro/2010"/>
    <hyperlink ref="I569" r:id="rId1108" display="DATA:Setembro/2010"/>
    <hyperlink ref="I523" r:id="rId1109" display="DATA:Setembro/2010"/>
    <hyperlink ref="I521" r:id="rId1110" display="DATA:Setembro/2010"/>
    <hyperlink ref="I475" r:id="rId1111" display="DATA:Setembro/2010"/>
    <hyperlink ref="I532" r:id="rId1112" display="DATA:Setembro/2010"/>
    <hyperlink ref="I533" r:id="rId1113" display="DATA:Setembro/2010"/>
    <hyperlink ref="I571" r:id="rId1114" display="DATA:Setembro/2010"/>
    <hyperlink ref="I525" r:id="rId1115" display="DATA:Setembro/2010"/>
    <hyperlink ref="I476" r:id="rId1116" display="DATA:Setembro/2010"/>
    <hyperlink ref="I428" r:id="rId1117" display="DATA:Setembro/2010"/>
    <hyperlink ref="I515" r:id="rId1118" display="DATA:Setembro/2010"/>
    <hyperlink ref="I526" r:id="rId1119" display="DATA:Setembro/2010"/>
    <hyperlink ref="I478" r:id="rId1120" display="DATA:Setembro/2010"/>
    <hyperlink ref="I565" r:id="rId1121" display="DATA:Setembro/2010"/>
    <hyperlink ref="I517" r:id="rId1122" display="DATA:Setembro/2010"/>
    <hyperlink ref="I451" r:id="rId1123" display="DATA:Setembro/2010"/>
    <hyperlink ref="I509" r:id="rId1124" display="DATA:Setembro/2010"/>
    <hyperlink ref="I547" r:id="rId1125" display="DATA:Setembro/2010"/>
    <hyperlink ref="I404" r:id="rId1126" display="DATA:Setembro/2010"/>
    <hyperlink ref="I452" r:id="rId1127" display="DATA:Setembro/2010"/>
    <hyperlink ref="I450" r:id="rId1128" display="DATA:Setembro/2010"/>
    <hyperlink ref="I490" r:id="rId1129" display="DATA:Setembro/2010"/>
    <hyperlink ref="I454" r:id="rId1130" display="DATA:Setembro/2010"/>
    <hyperlink ref="I502" r:id="rId1131" display="DATA:Setembro/2010"/>
    <hyperlink ref="I500" r:id="rId1132" display="DATA:Setembro/2010"/>
    <hyperlink ref="I540" r:id="rId1133" display="DATA:Setembro/2010"/>
    <hyperlink ref="I494" r:id="rId1134" display="DATA:Setembro/2010"/>
    <hyperlink ref="I492" r:id="rId1135" display="DATA:Setembro/2010"/>
    <hyperlink ref="I445" r:id="rId1136" display="DATA:Setembro/2010"/>
    <hyperlink ref="I528" r:id="rId1137" display="DATA:Setembro/2010"/>
    <hyperlink ref="I539" r:id="rId1138" display="DATA:Setembro/2010"/>
    <hyperlink ref="I493" r:id="rId1139" display="DATA:Setembro/2010"/>
    <hyperlink ref="I491" r:id="rId1140" display="DATA:Setembro/2010"/>
    <hyperlink ref="I550" r:id="rId1141" display="DATA:Setembro/2010"/>
    <hyperlink ref="I504" r:id="rId1142" display="DATA:Setembro/2010"/>
    <hyperlink ref="I549" r:id="rId1143" display="DATA:Setembro/2010"/>
    <hyperlink ref="I589" r:id="rId1144" display="DATA:Setembro/2010"/>
    <hyperlink ref="I543" r:id="rId1145" display="DATA:Setembro/2010"/>
    <hyperlink ref="I541" r:id="rId1146" display="DATA:Setembro/2010"/>
    <hyperlink ref="I448" r:id="rId1147" display="DATA:Setembro/2010"/>
    <hyperlink ref="I446" r:id="rId1148" display="DATA:Setembro/2010"/>
    <hyperlink ref="I496" r:id="rId1149" display="DATA:Setembro/2010"/>
    <hyperlink ref="I498" r:id="rId1150" display="DATA:Setembro/2010"/>
    <hyperlink ref="I522" r:id="rId1151" display="DATA:Setembro/2010"/>
    <hyperlink ref="I510" r:id="rId1152" display="DATA:Setembro/2010"/>
    <hyperlink ref="I514" r:id="rId1153" display="DATA:Setembro/2010"/>
    <hyperlink ref="I518" r:id="rId1154" display="DATA:Setembro/2010"/>
    <hyperlink ref="I535" r:id="rId1155" display="DATA:Setembro/2010"/>
    <hyperlink ref="I538" r:id="rId1156" display="DATA:Setembro/2010"/>
    <hyperlink ref="I516" r:id="rId1157" display="DATA:Setembro/2010"/>
    <hyperlink ref="I536" r:id="rId1158" display="DATA:Setembro/2010"/>
    <hyperlink ref="I553" r:id="rId1159" display="DATA:Setembro/2010"/>
    <hyperlink ref="I534" r:id="rId1160" display="DATA:Setembro/2010"/>
    <hyperlink ref="I552" r:id="rId1161" display="DATA:Setembro/2010"/>
    <hyperlink ref="I556" r:id="rId1162" display="DATA:Setembro/2010"/>
    <hyperlink ref="I537" r:id="rId1163" display="DATA:Setembro/2010"/>
    <hyperlink ref="I524" r:id="rId1164" display="DATA:Setembro/2010"/>
    <hyperlink ref="I570" r:id="rId1165" display="DATA:Setembro/2010"/>
    <hyperlink ref="I568" r:id="rId1166" display="DATA:Setembro/2010"/>
    <hyperlink ref="I608" r:id="rId1167" display="DATA:Setembro/2010"/>
    <hyperlink ref="I562" r:id="rId1168" display="DATA:Setembro/2010"/>
    <hyperlink ref="I560" r:id="rId1169" display="DATA:Setembro/2010"/>
    <hyperlink ref="I619" r:id="rId1170" display="DATA:Setembro/2010"/>
    <hyperlink ref="I574" r:id="rId1171" display="DATA:Setembro/2010"/>
    <hyperlink ref="I572" r:id="rId1172" display="DATA:Setembro/2010"/>
    <hyperlink ref="I620" r:id="rId1173" display="DATA:Setembro/2010"/>
    <hyperlink ref="I575" r:id="rId1174" display="DATA:Setembro/2010"/>
    <hyperlink ref="I573" r:id="rId1175" display="DATA:Setembro/2010"/>
    <hyperlink ref="I618" r:id="rId1176" display="DATA:Setembro/2010"/>
    <hyperlink ref="I658" r:id="rId1177" display="DATA:Setembro/2010"/>
    <hyperlink ref="I612" r:id="rId1178" display="DATA:Setembro/2010"/>
    <hyperlink ref="I610" r:id="rId1179" display="DATA:Setembro/2010"/>
    <hyperlink ref="I544" r:id="rId1180" display="DATA:Setembro/2010"/>
    <hyperlink ref="I563" r:id="rId1181" display="DATA:Setembro/2010"/>
    <hyperlink ref="I564" r:id="rId1182" display="DATA:Setembro/2010"/>
    <hyperlink ref="I602" r:id="rId1183" display="DATA:Setembro/2010"/>
    <hyperlink ref="I554" r:id="rId1184" display="DATA:Setembro/2010"/>
    <hyperlink ref="I613" r:id="rId1185" display="DATA:Setembro/2010"/>
    <hyperlink ref="I566" r:id="rId1186" display="DATA:Setembro/2010"/>
    <hyperlink ref="I614" r:id="rId1187" display="DATA:Setembro/2010"/>
    <hyperlink ref="I567" r:id="rId1188" display="DATA:Setembro/2010"/>
    <hyperlink ref="I652" r:id="rId1189" display="DATA:Setembro/2010"/>
    <hyperlink ref="I606" r:id="rId1190" display="DATA:Setembro/2010"/>
    <hyperlink ref="I604" r:id="rId1191" display="DATA:Setembro/2010"/>
    <hyperlink ref="I546" r:id="rId1192" display="DATA:Setembro/2010"/>
    <hyperlink ref="I584" r:id="rId1193" display="DATA:Setembro/2010"/>
    <hyperlink ref="I595" r:id="rId1194" display="DATA:Setembro/2010"/>
    <hyperlink ref="I548" r:id="rId1195" display="DATA:Setembro/2010"/>
    <hyperlink ref="I596" r:id="rId1196" display="DATA:Setembro/2010"/>
    <hyperlink ref="I594" r:id="rId1197" display="DATA:Setembro/2010"/>
    <hyperlink ref="I634" r:id="rId1198" display="DATA:Setembro/2010"/>
    <hyperlink ref="I588" r:id="rId1199" display="DATA:Setembro/2010"/>
    <hyperlink ref="I586" r:id="rId1200" display="DATA:Setembro/2010"/>
    <hyperlink ref="I577" r:id="rId1201" display="DATA:Setembro/2010"/>
    <hyperlink ref="I542" r:id="rId1202" display="DATA:Setembro/2010"/>
    <hyperlink ref="I587" r:id="rId1203" display="DATA:Setembro/2010"/>
    <hyperlink ref="I627" r:id="rId1204" display="DATA:Setembro/2010"/>
    <hyperlink ref="I581" r:id="rId1205" display="DATA:Setembro/2010"/>
    <hyperlink ref="I579" r:id="rId1206" display="DATA:Setembro/2010"/>
    <hyperlink ref="I576" r:id="rId1207" display="DATA:Setembro/2010"/>
    <hyperlink ref="I615" r:id="rId1208" display="DATA:Setembro/2010"/>
    <hyperlink ref="I626" r:id="rId1209" display="DATA:Setembro/2010"/>
    <hyperlink ref="I580" r:id="rId1210" display="DATA:Setembro/2010"/>
    <hyperlink ref="I578" r:id="rId1211" display="DATA:Setembro/2010"/>
    <hyperlink ref="I637" r:id="rId1212" display="DATA:Setembro/2010"/>
    <hyperlink ref="I592" r:id="rId1213" display="DATA:Setembro/2010"/>
    <hyperlink ref="I590" r:id="rId1214" display="DATA:Setembro/2010"/>
    <hyperlink ref="I638" r:id="rId1215" display="DATA:Setembro/2010"/>
    <hyperlink ref="I593" r:id="rId1216" display="DATA:Setembro/2010"/>
    <hyperlink ref="I591" r:id="rId1217" display="DATA:Setembro/2010"/>
    <hyperlink ref="I636" r:id="rId1218" display="DATA:Setembro/2010"/>
    <hyperlink ref="I676" r:id="rId1219" display="DATA:Setembro/2010"/>
    <hyperlink ref="I630" r:id="rId1220" display="DATA:Setembro/2010"/>
    <hyperlink ref="I628" r:id="rId1221" display="DATA:Setembro/2010"/>
    <hyperlink ref="I607" r:id="rId1222" display="DATA:Setembro/2010"/>
    <hyperlink ref="I561" r:id="rId1223" display="DATA:Setembro/2010"/>
    <hyperlink ref="I559" r:id="rId1224" display="DATA:Setembro/2010"/>
    <hyperlink ref="I617" r:id="rId1225" display="DATA:Setembro/2010"/>
    <hyperlink ref="I657" r:id="rId1226" display="DATA:Setembro/2010"/>
    <hyperlink ref="I611" r:id="rId1227" display="DATA:Setembro/2010"/>
    <hyperlink ref="I609" r:id="rId1228" display="DATA:Setembro/2010"/>
    <hyperlink ref="I601" r:id="rId1229" display="DATA:Setembro/2010"/>
    <hyperlink ref="I555" r:id="rId1230" display="DATA:Setembro/2010"/>
    <hyperlink ref="I651" r:id="rId1231" display="DATA:Setembro/2010"/>
    <hyperlink ref="I605" r:id="rId1232" display="DATA:Setembro/2010"/>
    <hyperlink ref="I603" r:id="rId1233" display="DATA:Setembro/2010"/>
    <hyperlink ref="I583" r:id="rId1234" display="DATA:Setembro/2010"/>
    <hyperlink ref="I633" r:id="rId1235" display="DATA:Setembro/2010"/>
    <hyperlink ref="I585" r:id="rId1236" display="DATA:Setembro/2010"/>
    <hyperlink ref="I625" r:id="rId1237" display="DATA:Setembro/2010"/>
    <hyperlink ref="I635" r:id="rId1238" display="DATA:Setembro/2010"/>
    <hyperlink ref="I675" r:id="rId1239" display="DATA:Setembro/2010"/>
    <hyperlink ref="I629" r:id="rId1240" display="DATA:Setembro/2010"/>
    <hyperlink ref="I558" r:id="rId1241" display="DATA:Setembro/2010"/>
    <hyperlink ref="I616" r:id="rId1242" display="DATA:Setembro/2010"/>
    <hyperlink ref="I656" r:id="rId1243" display="DATA:Setembro/2010"/>
    <hyperlink ref="I600" r:id="rId1244" display="DATA:Setembro/2010"/>
    <hyperlink ref="I650" r:id="rId1245" display="DATA:Setembro/2010"/>
    <hyperlink ref="I582" r:id="rId1246" display="DATA:Setembro/2010"/>
    <hyperlink ref="I632" r:id="rId1247" display="DATA:Setembro/2010"/>
    <hyperlink ref="I624" r:id="rId1248" display="DATA:Setembro/2010"/>
    <hyperlink ref="I674" r:id="rId1249" display="DATA:Setembro/2010"/>
    <hyperlink ref="I557" r:id="rId1250" display="DATA:Setembro/2010"/>
    <hyperlink ref="I655" r:id="rId1251" display="DATA:Setembro/2010"/>
    <hyperlink ref="I599" r:id="rId1252" display="DATA:Setembro/2010"/>
    <hyperlink ref="I649" r:id="rId1253" display="DATA:Setembro/2010"/>
    <hyperlink ref="I631" r:id="rId1254" display="DATA:Setembro/2010"/>
    <hyperlink ref="I623" r:id="rId1255" display="DATA:Setembro/2010"/>
    <hyperlink ref="I673" r:id="rId1256" display="DATA:Setembro/2010"/>
    <hyperlink ref="I64651" r:id="rId1257" display="DATA:Setembro/2010"/>
    <hyperlink ref="I64648" r:id="rId1258" display="DATA:Setembro/2010"/>
    <hyperlink ref="I64646" r:id="rId1259" display="DATA:Setembro/2010"/>
    <hyperlink ref="I64649" r:id="rId1260" display="DATA:Setembro/2010"/>
    <hyperlink ref="I64647" r:id="rId1261" display="DATA:Setembro/2010"/>
    <hyperlink ref="I64645" r:id="rId1262" display="DATA:Setembro/2010"/>
    <hyperlink ref="I64642" r:id="rId1263" display="DATA:Setembro/2010"/>
    <hyperlink ref="I64640" r:id="rId1264" display="DATA:Setembro/2010"/>
    <hyperlink ref="I64643" r:id="rId1265" display="DATA:Setembro/2010"/>
    <hyperlink ref="I64641" r:id="rId1266" display="DATA:Setembro/2010"/>
    <hyperlink ref="I64639" r:id="rId1267" display="DATA:Setembro/2010"/>
    <hyperlink ref="I64644" r:id="rId1268" display="DATA:Setembro/2010"/>
    <hyperlink ref="I64650" r:id="rId1269" display="DATA:Setembro/2010"/>
    <hyperlink ref="I64638" r:id="rId1270" display="DATA:Setembro/2010"/>
    <hyperlink ref="I64637" r:id="rId1271" display="DATA:Setembro/2010"/>
    <hyperlink ref="I64634" r:id="rId1272" display="DATA:Setembro/2010"/>
    <hyperlink ref="I64632" r:id="rId1273" display="DATA:Setembro/2010"/>
    <hyperlink ref="I64635" r:id="rId1274" display="DATA:Setembro/2010"/>
    <hyperlink ref="I64633" r:id="rId1275" display="DATA:Setembro/2010"/>
    <hyperlink ref="I64631" r:id="rId1276" display="DATA:Setembro/2010"/>
    <hyperlink ref="I64636" r:id="rId1277" display="DATA:Setembro/2010"/>
    <hyperlink ref="I64630" r:id="rId1278" display="DATA:Setembro/2010"/>
    <hyperlink ref="I64629" r:id="rId1279" display="DATA:Setembro/2010"/>
    <hyperlink ref="I64627" r:id="rId1280" display="DATA:Setembro/2010"/>
    <hyperlink ref="I64628" r:id="rId1281" display="DATA:Setembro/2010"/>
    <hyperlink ref="I64626" r:id="rId1282" display="DATA:Setembro/2010"/>
    <hyperlink ref="I64625" r:id="rId1283" display="DATA:Setembro/2010"/>
    <hyperlink ref="I64624" r:id="rId1284" display="DATA:Setembro/2010"/>
    <hyperlink ref="I64621" r:id="rId1285" display="DATA:Setembro/2010"/>
    <hyperlink ref="I64619" r:id="rId1286" display="DATA:Setembro/2010"/>
    <hyperlink ref="I64622" r:id="rId1287" display="DATA:Setembro/2010"/>
    <hyperlink ref="I64620" r:id="rId1288" display="DATA:Setembro/2010"/>
    <hyperlink ref="I64618" r:id="rId1289" display="DATA:Setembro/2010"/>
    <hyperlink ref="I64623" r:id="rId1290" display="DATA:Setembro/2010"/>
    <hyperlink ref="I64617" r:id="rId1291" display="DATA:Setembro/2010"/>
    <hyperlink ref="I64616" r:id="rId1292" display="DATA:Setembro/2010"/>
    <hyperlink ref="I64615" r:id="rId1293" display="DATA:Setembro/2010"/>
    <hyperlink ref="I64607" r:id="rId1294" display="DATA:Setembro/2010"/>
    <hyperlink ref="I64605" r:id="rId1295" display="DATA:Setembro/2010"/>
    <hyperlink ref="I64608" r:id="rId1296" display="DATA:Setembro/2010"/>
    <hyperlink ref="I64606" r:id="rId1297" display="DATA:Setembro/2010"/>
    <hyperlink ref="I64604" r:id="rId1298" display="DATA:Setembro/2010"/>
    <hyperlink ref="I64592" r:id="rId1299" display="DATA:Setembro/2010"/>
    <hyperlink ref="I64590" r:id="rId1300" display="DATA:Setembro/2010"/>
    <hyperlink ref="I64593" r:id="rId1301" display="DATA:Setembro/2010"/>
    <hyperlink ref="I64591" r:id="rId1302" display="DATA:Setembro/2010"/>
    <hyperlink ref="I64614" r:id="rId1303" display="DATA:Setembro/2010"/>
    <hyperlink ref="I64589" r:id="rId1304" display="DATA:Setembro/2010"/>
    <hyperlink ref="I64612" r:id="rId1305" display="DATA:Setembro/2010"/>
    <hyperlink ref="I64610" r:id="rId1306" display="DATA:Setembro/2010"/>
    <hyperlink ref="I64613" r:id="rId1307" display="DATA:Setembro/2010"/>
    <hyperlink ref="I64611" r:id="rId1308" display="DATA:Setembro/2010"/>
    <hyperlink ref="I64609" r:id="rId1309" display="DATA:Setembro/2010"/>
    <hyperlink ref="I64601" r:id="rId1310" display="DATA:Setembro/2010"/>
    <hyperlink ref="I64599" r:id="rId1311" display="DATA:Setembro/2010"/>
    <hyperlink ref="I64602" r:id="rId1312" display="DATA:Setembro/2010"/>
    <hyperlink ref="I64600" r:id="rId1313" display="DATA:Setembro/2010"/>
    <hyperlink ref="I64598" r:id="rId1314" display="DATA:Setembro/2010"/>
    <hyperlink ref="I64586" r:id="rId1315" display="DATA:Setembro/2010"/>
    <hyperlink ref="I64584" r:id="rId1316" display="DATA:Setembro/2010"/>
    <hyperlink ref="I64587" r:id="rId1317" display="DATA:Setembro/2010"/>
    <hyperlink ref="I64585" r:id="rId1318" display="DATA:Setembro/2010"/>
    <hyperlink ref="I64583" r:id="rId1319" display="DATA:Setembro/2010"/>
    <hyperlink ref="I64603" r:id="rId1320" display="DATA:Setembro/2010"/>
    <hyperlink ref="I64588" r:id="rId1321" display="DATA:Setembro/2010"/>
    <hyperlink ref="I64595" r:id="rId1322" display="DATA:Setembro/2010"/>
    <hyperlink ref="I64596" r:id="rId1323" display="DATA:Setembro/2010"/>
    <hyperlink ref="I64594" r:id="rId1324" display="DATA:Setembro/2010"/>
    <hyperlink ref="I64580" r:id="rId1325" display="DATA:Setembro/2010"/>
    <hyperlink ref="I64578" r:id="rId1326" display="DATA:Setembro/2010"/>
    <hyperlink ref="I64581" r:id="rId1327" display="DATA:Setembro/2010"/>
    <hyperlink ref="I64579" r:id="rId1328" display="DATA:Setembro/2010"/>
    <hyperlink ref="I64577" r:id="rId1329" display="DATA:Setembro/2010"/>
    <hyperlink ref="I64597" r:id="rId1330" display="DATA:Setembro/2010"/>
    <hyperlink ref="I64574" r:id="rId1331" display="DATA:Setembro/2010"/>
    <hyperlink ref="I64572" r:id="rId1332" display="DATA:Setembro/2010"/>
    <hyperlink ref="I64575" r:id="rId1333" display="DATA:Setembro/2010"/>
    <hyperlink ref="I64573" r:id="rId1334" display="DATA:Setembro/2010"/>
    <hyperlink ref="I64571" r:id="rId1335" display="DATA:Setembro/2010"/>
    <hyperlink ref="I64576" r:id="rId1336" display="DATA:Setembro/2010"/>
    <hyperlink ref="I64582" r:id="rId1337" display="DATA:Setembro/2010"/>
    <hyperlink ref="I64570" r:id="rId1338" display="DATA:Setembro/2010"/>
    <hyperlink ref="I64569" r:id="rId1339" display="DATA:Setembro/2010"/>
    <hyperlink ref="I64566" r:id="rId1340" display="DATA:Setembro/2010"/>
    <hyperlink ref="I64564" r:id="rId1341" display="DATA:Setembro/2010"/>
    <hyperlink ref="I64567" r:id="rId1342" display="DATA:Setembro/2010"/>
    <hyperlink ref="I64565" r:id="rId1343" display="DATA:Setembro/2010"/>
    <hyperlink ref="I64563" r:id="rId1344" display="DATA:Setembro/2010"/>
    <hyperlink ref="I64568" r:id="rId1345" display="DATA:Setembro/2010"/>
    <hyperlink ref="I64562" r:id="rId1346" display="DATA:Setembro/2010"/>
    <hyperlink ref="I64561" r:id="rId1347" display="DATA:Setembro/2010"/>
    <hyperlink ref="I64559" r:id="rId1348" display="DATA:Setembro/2010"/>
    <hyperlink ref="I64560" r:id="rId1349" display="DATA:Setembro/2010"/>
    <hyperlink ref="I64558" r:id="rId1350" display="DATA:Setembro/2010"/>
    <hyperlink ref="I64557" r:id="rId1351" display="DATA:Setembro/2010"/>
    <hyperlink ref="I64556" r:id="rId1352" display="DATA:Setembro/2010"/>
    <hyperlink ref="I64553" r:id="rId1353" display="DATA:Setembro/2010"/>
    <hyperlink ref="I64551" r:id="rId1354" display="DATA:Setembro/2010"/>
    <hyperlink ref="I64554" r:id="rId1355" display="DATA:Setembro/2010"/>
    <hyperlink ref="I64552" r:id="rId1356" display="DATA:Setembro/2010"/>
    <hyperlink ref="I64550" r:id="rId1357" display="DATA:Setembro/2010"/>
    <hyperlink ref="I64555" r:id="rId1358" display="DATA:Setembro/2010"/>
    <hyperlink ref="I64549" r:id="rId1359" display="DATA:Setembro/2010"/>
    <hyperlink ref="I64548" r:id="rId1360" display="DATA:Setembro/2010"/>
    <hyperlink ref="I64546" r:id="rId1361" display="DATA:Setembro/2010"/>
    <hyperlink ref="I64547" r:id="rId1362" display="DATA:Setembro/2010"/>
    <hyperlink ref="I64545" r:id="rId1363" display="DATA:Setembro/2010"/>
    <hyperlink ref="I64544" r:id="rId1364" display="DATA:Setembro/2010"/>
    <hyperlink ref="I64543" r:id="rId1365" display="DATA:Setembro/2010"/>
    <hyperlink ref="I64542" r:id="rId1366" display="DATA:Setembro/2010"/>
    <hyperlink ref="I64541" r:id="rId1367" display="DATA:Setembro/2010"/>
    <hyperlink ref="I64540" r:id="rId1368" display="DATA:Setembro/2010"/>
    <hyperlink ref="I64539" r:id="rId1369" display="DATA:Setembro/2010"/>
    <hyperlink ref="I64536" r:id="rId1370" display="DATA:Setembro/2010"/>
    <hyperlink ref="I64534" r:id="rId1371" display="DATA:Setembro/2010"/>
    <hyperlink ref="I64537" r:id="rId1372" display="DATA:Setembro/2010"/>
    <hyperlink ref="I64535" r:id="rId1373" display="DATA:Setembro/2010"/>
    <hyperlink ref="I64533" r:id="rId1374" display="DATA:Setembro/2010"/>
    <hyperlink ref="I64538" r:id="rId1375" display="DATA:Setembro/2010"/>
    <hyperlink ref="I64532" r:id="rId1376" display="DATA:Setembro/2010"/>
    <hyperlink ref="I64531" r:id="rId1377" display="DATA:Setembro/2010"/>
    <hyperlink ref="I64529" r:id="rId1378" display="DATA:Setembro/2010"/>
    <hyperlink ref="I64530" r:id="rId1379" display="DATA:Setembro/2010"/>
    <hyperlink ref="I64528" r:id="rId1380" display="DATA:Setembro/2010"/>
    <hyperlink ref="I64527" r:id="rId1381" display="DATA:Setembro/2010"/>
    <hyperlink ref="I64526" r:id="rId1382" display="DATA:Setembro/2010"/>
    <hyperlink ref="I665" r:id="rId1383" display="DATA:Setembro/2010"/>
    <hyperlink ref="I621" r:id="rId1384" display="DATA:Setembro/2010"/>
    <hyperlink ref="I659" r:id="rId1385" display="DATA:Setembro/2010"/>
    <hyperlink ref="I641" r:id="rId1386" display="DATA:Setembro/2010"/>
    <hyperlink ref="I622" r:id="rId1387" display="DATA:Setembro/2010"/>
    <hyperlink ref="I644" r:id="rId1388" display="DATA:Setembro/2010"/>
    <hyperlink ref="I597" r:id="rId1389" display="DATA:Setembro/2010"/>
    <hyperlink ref="I645" r:id="rId1390" display="DATA:Setembro/2010"/>
    <hyperlink ref="I598" r:id="rId1391" display="DATA:Setembro/2010"/>
    <hyperlink ref="I643" r:id="rId1392" display="DATA:Setembro/2010"/>
    <hyperlink ref="I683" r:id="rId1393" display="DATA:Setembro/2010"/>
    <hyperlink ref="I664" r:id="rId1394" display="DATA:Setembro/2010"/>
    <hyperlink ref="I640" r:id="rId1395" display="DATA:Setembro/2010"/>
    <hyperlink ref="I642" r:id="rId1396" display="DATA:Setembro/2010"/>
    <hyperlink ref="I682" r:id="rId1397" display="DATA:Setembro/2010"/>
    <hyperlink ref="I663" r:id="rId1398" display="DATA:Setembro/2010"/>
    <hyperlink ref="I639" r:id="rId1399" display="DATA:Setembro/2010"/>
    <hyperlink ref="I681" r:id="rId1400" display="DATA:Setembro/2010"/>
    <hyperlink ref="I662" r:id="rId1401" display="DATA:Setembro/2010"/>
    <hyperlink ref="I680" r:id="rId1402" display="DATA:Setembro/2010"/>
    <hyperlink ref="I12" r:id="rId1403" display="DATA:Setembro/2010"/>
    <hyperlink ref="I14" r:id="rId1404" display="DATA:Setembro/2010"/>
    <hyperlink ref="I9" r:id="rId1405" display="DATA:Setembro/2010"/>
    <hyperlink ref="I65" r:id="rId1406" display="DATA:Setembro/2010"/>
    <hyperlink ref="I13" r:id="rId1407" display="DATA:Setembro/2010"/>
    <hyperlink ref="I18" r:id="rId1408" display="DATA:Setembro/2010"/>
    <hyperlink ref="I17" r:id="rId1409" display="DATA:Setembro/2010"/>
    <hyperlink ref="I27" r:id="rId1410" display="DATA:Setembro/2010"/>
    <hyperlink ref="I20" r:id="rId1411" display="DATA:Setembro/2010"/>
    <hyperlink ref="I22" r:id="rId1412" display="DATA:Setembro/2010"/>
    <hyperlink ref="I23" r:id="rId1413" display="DATA:Setembro/2010"/>
    <hyperlink ref="I24" r:id="rId1414" display="DATA:Setembro/2010"/>
    <hyperlink ref="I25" r:id="rId1415" display="DATA:Setembro/2010"/>
    <hyperlink ref="I26" r:id="rId1416" display="DATA:Setembro/2010"/>
    <hyperlink ref="I28:I34" r:id="rId1417" display="DATA:Setembro/2010"/>
    <hyperlink ref="I29" r:id="rId1418" display="DATA:Setembro/2010"/>
    <hyperlink ref="I30" r:id="rId1419" display="DATA:Setembro/2010"/>
    <hyperlink ref="I31" r:id="rId1420" display="DATA:Setembro/2010"/>
    <hyperlink ref="I33" r:id="rId1421" display="DATA:Setembro/2010"/>
    <hyperlink ref="I35" r:id="rId1422" display="DATA:Setembro/2010"/>
    <hyperlink ref="I36:I40" r:id="rId1423" display="DATA:Setembro/2010"/>
    <hyperlink ref="I38" r:id="rId1424" display="DATA:Setembro/2010"/>
    <hyperlink ref="I40" r:id="rId1425" display="DATA:Setembro/2010"/>
    <hyperlink ref="I41" r:id="rId1426" display="DATA:Setembro/2010"/>
    <hyperlink ref="I44" r:id="rId1427" display="DATA:Setembro/2010"/>
    <hyperlink ref="I51" r:id="rId14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5" r:id="rId1430"/>
  <headerFooter alignWithMargins="0">
    <oddHeader>&amp;CPágina &amp;P de &amp;N</oddHeader>
  </headerFooter>
  <drawing r:id="rId14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5"/>
  <sheetViews>
    <sheetView view="pageBreakPreview" zoomScaleSheetLayoutView="100" zoomScalePageLayoutView="0" workbookViewId="0" topLeftCell="A1">
      <pane ySplit="7" topLeftCell="A164" activePane="bottomLeft" state="frozen"/>
      <selection pane="topLeft" activeCell="A1" sqref="A1"/>
      <selection pane="bottomLeft" activeCell="E2" sqref="E2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421875" style="0" customWidth="1"/>
    <col min="6" max="6" width="7.00390625" style="0" customWidth="1"/>
    <col min="7" max="7" width="8.28125" style="0" customWidth="1"/>
    <col min="8" max="10" width="5.57421875" style="0" customWidth="1"/>
    <col min="11" max="11" width="8.140625" style="0" customWidth="1"/>
    <col min="12" max="12" width="5.8515625" style="0" customWidth="1"/>
    <col min="13" max="13" width="9.7109375" style="0" customWidth="1"/>
  </cols>
  <sheetData>
    <row r="1" spans="1:13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2.75">
      <c r="A2" s="7" t="s">
        <v>53</v>
      </c>
      <c r="B2" s="2"/>
      <c r="C2" s="3"/>
      <c r="D2" s="3"/>
      <c r="E2" s="2"/>
      <c r="F2" s="3"/>
      <c r="G2" s="3"/>
      <c r="H2" s="3"/>
      <c r="I2" s="3"/>
      <c r="J2" s="3"/>
      <c r="K2" s="3"/>
      <c r="L2" s="3"/>
      <c r="M2" s="6"/>
    </row>
    <row r="3" spans="1:13" ht="12.75" customHeight="1">
      <c r="A3" s="189" t="s">
        <v>150</v>
      </c>
      <c r="B3" s="190"/>
      <c r="C3" s="190"/>
      <c r="D3" s="28"/>
      <c r="E3" s="191"/>
      <c r="F3" s="191"/>
      <c r="G3" s="51"/>
      <c r="H3" s="51"/>
      <c r="I3" s="51"/>
      <c r="J3" s="51"/>
      <c r="K3" s="51"/>
      <c r="L3" s="51"/>
      <c r="M3" s="30"/>
    </row>
    <row r="4" spans="1:13" ht="29.25" customHeight="1">
      <c r="A4" s="192" t="s">
        <v>151</v>
      </c>
      <c r="B4" s="193"/>
      <c r="C4" s="193"/>
      <c r="D4" s="3"/>
      <c r="E4" s="2" t="s">
        <v>19</v>
      </c>
      <c r="F4" s="3"/>
      <c r="G4" s="3"/>
      <c r="H4" s="3"/>
      <c r="I4" s="3"/>
      <c r="J4" s="3"/>
      <c r="K4" s="3"/>
      <c r="L4" s="3"/>
      <c r="M4" s="6"/>
    </row>
    <row r="5" spans="1:13" ht="18" customHeight="1">
      <c r="A5" s="121"/>
      <c r="B5" s="49"/>
      <c r="C5" s="49"/>
      <c r="D5" s="3"/>
      <c r="E5" s="2"/>
      <c r="F5" s="3"/>
      <c r="G5" s="3"/>
      <c r="H5" s="3"/>
      <c r="I5" s="3"/>
      <c r="J5" s="3"/>
      <c r="K5" s="3"/>
      <c r="L5" s="3"/>
      <c r="M5" s="6"/>
    </row>
    <row r="6" spans="1:13" ht="20.25" customHeight="1" thickBot="1">
      <c r="A6" s="194" t="s">
        <v>61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1"/>
    </row>
    <row r="7" spans="1:13" ht="34.5" customHeight="1" thickTop="1">
      <c r="A7" s="58" t="s">
        <v>13</v>
      </c>
      <c r="B7" s="58" t="s">
        <v>2</v>
      </c>
      <c r="C7" s="58" t="s">
        <v>3</v>
      </c>
      <c r="D7" s="58" t="s">
        <v>14</v>
      </c>
      <c r="E7" s="58" t="s">
        <v>15</v>
      </c>
      <c r="F7" s="58" t="s">
        <v>20</v>
      </c>
      <c r="G7" s="58" t="s">
        <v>21</v>
      </c>
      <c r="H7" s="58" t="s">
        <v>22</v>
      </c>
      <c r="I7" s="58" t="s">
        <v>23</v>
      </c>
      <c r="J7" s="58" t="s">
        <v>24</v>
      </c>
      <c r="K7" s="58" t="s">
        <v>25</v>
      </c>
      <c r="L7" s="58" t="s">
        <v>26</v>
      </c>
      <c r="M7" s="58" t="s">
        <v>6</v>
      </c>
    </row>
    <row r="8" spans="1:13" ht="22.5" customHeight="1">
      <c r="A8" s="113"/>
      <c r="B8" s="98" t="s">
        <v>8</v>
      </c>
      <c r="C8" s="116" t="s">
        <v>58</v>
      </c>
      <c r="D8" s="101"/>
      <c r="E8" s="129"/>
      <c r="F8" s="130"/>
      <c r="G8" s="131"/>
      <c r="H8" s="131"/>
      <c r="I8" s="131"/>
      <c r="J8" s="131"/>
      <c r="K8" s="131"/>
      <c r="L8" s="131"/>
      <c r="M8" s="136"/>
    </row>
    <row r="9" spans="1:13" ht="38.25" customHeight="1">
      <c r="A9" s="114" t="s">
        <v>63</v>
      </c>
      <c r="B9" s="115" t="s">
        <v>17</v>
      </c>
      <c r="C9" s="117" t="s">
        <v>64</v>
      </c>
      <c r="D9" s="115" t="s">
        <v>16</v>
      </c>
      <c r="E9" s="132"/>
      <c r="F9" s="133"/>
      <c r="G9" s="134"/>
      <c r="H9" s="134"/>
      <c r="I9" s="134"/>
      <c r="J9" s="134"/>
      <c r="K9" s="134"/>
      <c r="L9" s="134"/>
      <c r="M9" s="59">
        <f>ROUND(M10,2)</f>
        <v>3</v>
      </c>
    </row>
    <row r="10" spans="1:13" ht="16.5" customHeight="1">
      <c r="A10" s="111"/>
      <c r="B10" s="42"/>
      <c r="C10" s="40"/>
      <c r="D10" s="112"/>
      <c r="E10" s="132">
        <v>1</v>
      </c>
      <c r="F10" s="133"/>
      <c r="G10" s="134"/>
      <c r="H10" s="134">
        <v>2</v>
      </c>
      <c r="I10" s="134">
        <v>1.5</v>
      </c>
      <c r="J10" s="134"/>
      <c r="K10" s="134"/>
      <c r="L10" s="134"/>
      <c r="M10" s="119">
        <f>ROUND(E10*H10*I10,2)</f>
        <v>3</v>
      </c>
    </row>
    <row r="11" spans="1:13" ht="16.5" customHeight="1">
      <c r="A11" s="111"/>
      <c r="B11" s="109" t="s">
        <v>59</v>
      </c>
      <c r="C11" s="157" t="s">
        <v>80</v>
      </c>
      <c r="D11" s="156"/>
      <c r="E11" s="154"/>
      <c r="F11" s="134"/>
      <c r="G11" s="134"/>
      <c r="H11" s="134"/>
      <c r="I11" s="134"/>
      <c r="J11" s="134"/>
      <c r="K11" s="134"/>
      <c r="L11" s="134"/>
      <c r="M11" s="152"/>
    </row>
    <row r="12" spans="1:14" ht="71.25" customHeight="1">
      <c r="A12" s="52" t="s">
        <v>65</v>
      </c>
      <c r="B12" s="53" t="s">
        <v>60</v>
      </c>
      <c r="C12" s="54" t="s">
        <v>66</v>
      </c>
      <c r="D12" s="55" t="s">
        <v>16</v>
      </c>
      <c r="E12" s="155"/>
      <c r="F12" s="134"/>
      <c r="G12" s="134"/>
      <c r="H12" s="134"/>
      <c r="I12" s="134"/>
      <c r="J12" s="134"/>
      <c r="K12" s="134"/>
      <c r="L12" s="134"/>
      <c r="M12" s="144">
        <f>ROUND(SUM(M13:M28),2)</f>
        <v>193.44</v>
      </c>
      <c r="N12" s="32"/>
    </row>
    <row r="13" spans="1:14" ht="15" customHeight="1">
      <c r="A13" s="52"/>
      <c r="B13" s="53"/>
      <c r="C13" s="158" t="s">
        <v>86</v>
      </c>
      <c r="D13" s="53"/>
      <c r="E13" s="142"/>
      <c r="F13" s="56"/>
      <c r="G13" s="138"/>
      <c r="H13" s="139"/>
      <c r="I13" s="139"/>
      <c r="J13" s="139"/>
      <c r="K13" s="139"/>
      <c r="L13" s="57"/>
      <c r="M13" s="139"/>
      <c r="N13" s="32"/>
    </row>
    <row r="14" spans="1:14" ht="15" customHeight="1">
      <c r="A14" s="52"/>
      <c r="B14" s="53"/>
      <c r="C14" s="140" t="s">
        <v>103</v>
      </c>
      <c r="D14" s="53"/>
      <c r="E14" s="142">
        <v>1</v>
      </c>
      <c r="F14" s="56">
        <v>3</v>
      </c>
      <c r="G14" s="138"/>
      <c r="H14" s="139">
        <v>0.42</v>
      </c>
      <c r="I14" s="139">
        <v>2.1</v>
      </c>
      <c r="J14" s="139"/>
      <c r="K14" s="139"/>
      <c r="L14" s="57"/>
      <c r="M14" s="139">
        <f aca="true" t="shared" si="0" ref="M14:M19">ROUND(SUM(E14*F14*H14*I14),2)</f>
        <v>2.65</v>
      </c>
      <c r="N14" s="32"/>
    </row>
    <row r="15" spans="1:14" ht="15" customHeight="1">
      <c r="A15" s="52"/>
      <c r="B15" s="53"/>
      <c r="C15" s="140" t="s">
        <v>104</v>
      </c>
      <c r="D15" s="53"/>
      <c r="E15" s="142">
        <v>4</v>
      </c>
      <c r="F15" s="56">
        <v>3</v>
      </c>
      <c r="G15" s="138"/>
      <c r="H15" s="139">
        <v>0.6</v>
      </c>
      <c r="I15" s="139">
        <v>2.1</v>
      </c>
      <c r="J15" s="139"/>
      <c r="K15" s="139"/>
      <c r="L15" s="57"/>
      <c r="M15" s="139">
        <f t="shared" si="0"/>
        <v>15.12</v>
      </c>
      <c r="N15" s="32"/>
    </row>
    <row r="16" spans="1:14" ht="15" customHeight="1">
      <c r="A16" s="52"/>
      <c r="B16" s="53"/>
      <c r="C16" s="140" t="s">
        <v>105</v>
      </c>
      <c r="D16" s="53"/>
      <c r="E16" s="142">
        <v>4</v>
      </c>
      <c r="F16" s="56">
        <v>3</v>
      </c>
      <c r="G16" s="138"/>
      <c r="H16" s="139">
        <v>0.8</v>
      </c>
      <c r="I16" s="139">
        <v>2.1</v>
      </c>
      <c r="J16" s="139"/>
      <c r="K16" s="139"/>
      <c r="L16" s="57"/>
      <c r="M16" s="139">
        <f t="shared" si="0"/>
        <v>20.16</v>
      </c>
      <c r="N16" s="32"/>
    </row>
    <row r="17" spans="1:14" ht="15" customHeight="1">
      <c r="A17" s="52"/>
      <c r="B17" s="53"/>
      <c r="C17" s="158" t="s">
        <v>107</v>
      </c>
      <c r="D17" s="53"/>
      <c r="E17" s="142"/>
      <c r="F17" s="56"/>
      <c r="G17" s="138"/>
      <c r="H17" s="139"/>
      <c r="I17" s="139"/>
      <c r="J17" s="139"/>
      <c r="K17" s="139"/>
      <c r="L17" s="57"/>
      <c r="M17" s="139">
        <f t="shared" si="0"/>
        <v>0</v>
      </c>
      <c r="N17" s="32"/>
    </row>
    <row r="18" spans="1:14" ht="15" customHeight="1">
      <c r="A18" s="52"/>
      <c r="B18" s="53"/>
      <c r="C18" s="140" t="s">
        <v>108</v>
      </c>
      <c r="D18" s="53"/>
      <c r="E18" s="142">
        <v>15</v>
      </c>
      <c r="F18" s="56">
        <v>3</v>
      </c>
      <c r="G18" s="138"/>
      <c r="H18" s="139">
        <v>0.8</v>
      </c>
      <c r="I18" s="139">
        <v>0.8</v>
      </c>
      <c r="J18" s="139"/>
      <c r="K18" s="139"/>
      <c r="L18" s="57"/>
      <c r="M18" s="139">
        <f t="shared" si="0"/>
        <v>28.8</v>
      </c>
      <c r="N18" s="32"/>
    </row>
    <row r="19" spans="1:14" ht="15" customHeight="1">
      <c r="A19" s="52"/>
      <c r="B19" s="53"/>
      <c r="C19" s="140" t="s">
        <v>104</v>
      </c>
      <c r="D19" s="53"/>
      <c r="E19" s="142">
        <v>2</v>
      </c>
      <c r="F19" s="56">
        <v>3</v>
      </c>
      <c r="G19" s="138"/>
      <c r="H19" s="139">
        <v>0.6</v>
      </c>
      <c r="I19" s="139">
        <v>2.1</v>
      </c>
      <c r="J19" s="139"/>
      <c r="K19" s="139"/>
      <c r="L19" s="57"/>
      <c r="M19" s="139">
        <f t="shared" si="0"/>
        <v>7.56</v>
      </c>
      <c r="N19" s="32"/>
    </row>
    <row r="20" spans="1:14" ht="15" customHeight="1">
      <c r="A20" s="52"/>
      <c r="B20" s="53"/>
      <c r="C20" s="158" t="s">
        <v>128</v>
      </c>
      <c r="D20" s="53"/>
      <c r="E20" s="142"/>
      <c r="F20" s="56"/>
      <c r="G20" s="138"/>
      <c r="H20" s="139"/>
      <c r="I20" s="139"/>
      <c r="J20" s="139"/>
      <c r="K20" s="139"/>
      <c r="L20" s="57"/>
      <c r="M20" s="139"/>
      <c r="N20" s="32"/>
    </row>
    <row r="21" spans="1:14" ht="15" customHeight="1">
      <c r="A21" s="52"/>
      <c r="B21" s="53"/>
      <c r="C21" s="140" t="s">
        <v>108</v>
      </c>
      <c r="D21" s="53"/>
      <c r="E21" s="142">
        <v>15</v>
      </c>
      <c r="F21" s="56">
        <v>3</v>
      </c>
      <c r="G21" s="138"/>
      <c r="H21" s="139">
        <v>0.8</v>
      </c>
      <c r="I21" s="139">
        <v>0.8</v>
      </c>
      <c r="J21" s="139"/>
      <c r="K21" s="139"/>
      <c r="L21" s="57"/>
      <c r="M21" s="139">
        <f>ROUND(SUM(E21*F21*H21*I21),2)</f>
        <v>28.8</v>
      </c>
      <c r="N21" s="32"/>
    </row>
    <row r="22" spans="1:14" ht="15" customHeight="1">
      <c r="A22" s="52"/>
      <c r="B22" s="53"/>
      <c r="C22" s="140" t="s">
        <v>103</v>
      </c>
      <c r="D22" s="53"/>
      <c r="E22" s="142">
        <v>1</v>
      </c>
      <c r="F22" s="56">
        <v>3</v>
      </c>
      <c r="G22" s="138"/>
      <c r="H22" s="139">
        <v>0.42</v>
      </c>
      <c r="I22" s="139">
        <v>2.1</v>
      </c>
      <c r="J22" s="139"/>
      <c r="K22" s="139"/>
      <c r="L22" s="57"/>
      <c r="M22" s="139">
        <f>ROUND(SUM(E22*F22*H22*I22),2)</f>
        <v>2.65</v>
      </c>
      <c r="N22" s="32"/>
    </row>
    <row r="23" spans="1:14" ht="15" customHeight="1">
      <c r="A23" s="52"/>
      <c r="B23" s="53"/>
      <c r="C23" s="140" t="s">
        <v>104</v>
      </c>
      <c r="D23" s="53"/>
      <c r="E23" s="142">
        <v>1</v>
      </c>
      <c r="F23" s="56">
        <v>3</v>
      </c>
      <c r="G23" s="138"/>
      <c r="H23" s="139">
        <v>0.6</v>
      </c>
      <c r="I23" s="139">
        <v>2.1</v>
      </c>
      <c r="J23" s="139"/>
      <c r="K23" s="139"/>
      <c r="L23" s="57"/>
      <c r="M23" s="139">
        <f>ROUND(SUM(E23*F23*H23*I23),2)</f>
        <v>3.78</v>
      </c>
      <c r="N23" s="32"/>
    </row>
    <row r="24" spans="1:14" ht="15" customHeight="1">
      <c r="A24" s="52"/>
      <c r="B24" s="53"/>
      <c r="C24" s="158" t="s">
        <v>154</v>
      </c>
      <c r="D24" s="53"/>
      <c r="E24" s="142"/>
      <c r="F24" s="56"/>
      <c r="G24" s="138"/>
      <c r="H24" s="139"/>
      <c r="I24" s="139"/>
      <c r="J24" s="139"/>
      <c r="K24" s="139"/>
      <c r="L24" s="57"/>
      <c r="M24" s="139"/>
      <c r="N24" s="32"/>
    </row>
    <row r="25" spans="1:14" ht="15" customHeight="1">
      <c r="A25" s="52"/>
      <c r="B25" s="53"/>
      <c r="C25" s="140" t="s">
        <v>104</v>
      </c>
      <c r="D25" s="53"/>
      <c r="E25" s="142">
        <v>11</v>
      </c>
      <c r="F25" s="56">
        <v>3</v>
      </c>
      <c r="G25" s="138"/>
      <c r="H25" s="139">
        <v>0.6</v>
      </c>
      <c r="I25" s="139">
        <v>2.1</v>
      </c>
      <c r="J25" s="139"/>
      <c r="K25" s="139"/>
      <c r="L25" s="57"/>
      <c r="M25" s="139">
        <f>ROUND(SUM(E25*F25*H25*I25),2)</f>
        <v>41.58</v>
      </c>
      <c r="N25" s="32"/>
    </row>
    <row r="26" spans="1:14" ht="15" customHeight="1">
      <c r="A26" s="52"/>
      <c r="B26" s="53"/>
      <c r="C26" s="140" t="s">
        <v>161</v>
      </c>
      <c r="D26" s="53"/>
      <c r="E26" s="142">
        <v>1</v>
      </c>
      <c r="F26" s="56">
        <v>3</v>
      </c>
      <c r="G26" s="138"/>
      <c r="H26" s="139">
        <v>0.7</v>
      </c>
      <c r="I26" s="139">
        <v>2.1</v>
      </c>
      <c r="J26" s="139"/>
      <c r="K26" s="139"/>
      <c r="L26" s="57"/>
      <c r="M26" s="139">
        <f>ROUND(SUM(E26*F26*H26*I26),2)</f>
        <v>4.41</v>
      </c>
      <c r="N26" s="32"/>
    </row>
    <row r="27" spans="1:14" ht="15" customHeight="1">
      <c r="A27" s="52"/>
      <c r="B27" s="53"/>
      <c r="C27" s="140" t="s">
        <v>105</v>
      </c>
      <c r="D27" s="53"/>
      <c r="E27" s="142">
        <v>7</v>
      </c>
      <c r="F27" s="56">
        <v>3</v>
      </c>
      <c r="G27" s="138"/>
      <c r="H27" s="139">
        <v>0.8</v>
      </c>
      <c r="I27" s="139">
        <v>2.1</v>
      </c>
      <c r="J27" s="139"/>
      <c r="K27" s="139"/>
      <c r="L27" s="57"/>
      <c r="M27" s="139">
        <f>ROUND(SUM(E27*F27*H27*I27),2)</f>
        <v>35.28</v>
      </c>
      <c r="N27" s="32"/>
    </row>
    <row r="28" spans="1:14" ht="15" customHeight="1">
      <c r="A28" s="52"/>
      <c r="B28" s="53"/>
      <c r="C28" s="140" t="s">
        <v>103</v>
      </c>
      <c r="D28" s="53"/>
      <c r="E28" s="142">
        <v>1</v>
      </c>
      <c r="F28" s="56">
        <v>3</v>
      </c>
      <c r="G28" s="138"/>
      <c r="H28" s="139">
        <v>0.42</v>
      </c>
      <c r="I28" s="139">
        <v>2.1</v>
      </c>
      <c r="J28" s="139"/>
      <c r="K28" s="139"/>
      <c r="L28" s="57"/>
      <c r="M28" s="139">
        <f>ROUND(SUM(E28*F28*H28*I28),2)</f>
        <v>2.65</v>
      </c>
      <c r="N28" s="32"/>
    </row>
    <row r="29" spans="1:14" ht="15" customHeight="1">
      <c r="A29" s="52"/>
      <c r="B29" s="53"/>
      <c r="C29" s="140"/>
      <c r="D29" s="53"/>
      <c r="E29" s="142"/>
      <c r="F29" s="56"/>
      <c r="G29" s="138"/>
      <c r="H29" s="139"/>
      <c r="I29" s="139"/>
      <c r="J29" s="139"/>
      <c r="K29" s="139"/>
      <c r="L29" s="57"/>
      <c r="M29" s="139"/>
      <c r="N29" s="32"/>
    </row>
    <row r="30" spans="1:14" ht="60" customHeight="1">
      <c r="A30" s="52" t="s">
        <v>71</v>
      </c>
      <c r="B30" s="53" t="s">
        <v>69</v>
      </c>
      <c r="C30" s="54" t="s">
        <v>72</v>
      </c>
      <c r="D30" s="55" t="s">
        <v>16</v>
      </c>
      <c r="E30" s="142"/>
      <c r="F30" s="56"/>
      <c r="G30" s="147"/>
      <c r="H30" s="143"/>
      <c r="I30" s="147"/>
      <c r="J30" s="143"/>
      <c r="K30" s="147"/>
      <c r="L30" s="57"/>
      <c r="M30" s="144">
        <f>ROUND(SUM(M31:M37),2)</f>
        <v>32.17</v>
      </c>
      <c r="N30" s="32"/>
    </row>
    <row r="31" spans="1:14" ht="15" customHeight="1">
      <c r="A31" s="52"/>
      <c r="B31" s="53"/>
      <c r="C31" s="158" t="s">
        <v>86</v>
      </c>
      <c r="D31" s="53"/>
      <c r="E31" s="142"/>
      <c r="F31" s="56"/>
      <c r="G31" s="147"/>
      <c r="H31" s="143"/>
      <c r="I31" s="147"/>
      <c r="J31" s="143"/>
      <c r="K31" s="147"/>
      <c r="L31" s="57"/>
      <c r="M31" s="139"/>
      <c r="N31" s="32"/>
    </row>
    <row r="32" spans="1:14" ht="15" customHeight="1">
      <c r="A32" s="52"/>
      <c r="B32" s="53"/>
      <c r="C32" s="140" t="s">
        <v>106</v>
      </c>
      <c r="D32" s="53"/>
      <c r="E32" s="142">
        <v>1</v>
      </c>
      <c r="F32" s="56">
        <v>2.5</v>
      </c>
      <c r="G32" s="147"/>
      <c r="H32" s="143">
        <v>1.2</v>
      </c>
      <c r="I32" s="147">
        <v>2.1</v>
      </c>
      <c r="J32" s="143"/>
      <c r="K32" s="147"/>
      <c r="L32" s="57"/>
      <c r="M32" s="139">
        <f>ROUND(SUM(E32*F32*H32*I32),2)</f>
        <v>6.3</v>
      </c>
      <c r="N32" s="32"/>
    </row>
    <row r="33" spans="1:14" ht="15" customHeight="1">
      <c r="A33" s="52"/>
      <c r="B33" s="53"/>
      <c r="C33" s="140" t="s">
        <v>148</v>
      </c>
      <c r="D33" s="53"/>
      <c r="E33" s="142">
        <v>1</v>
      </c>
      <c r="F33" s="56">
        <v>2.5</v>
      </c>
      <c r="G33" s="147"/>
      <c r="H33" s="143">
        <v>1.25</v>
      </c>
      <c r="I33" s="147">
        <v>2.9</v>
      </c>
      <c r="J33" s="143"/>
      <c r="K33" s="147"/>
      <c r="L33" s="57"/>
      <c r="M33" s="139">
        <f>ROUND(SUM(E33*F33*H33*I33),2)</f>
        <v>9.06</v>
      </c>
      <c r="N33" s="32"/>
    </row>
    <row r="34" spans="1:14" ht="15" customHeight="1">
      <c r="A34" s="52"/>
      <c r="B34" s="53"/>
      <c r="C34" s="158" t="s">
        <v>107</v>
      </c>
      <c r="D34" s="53"/>
      <c r="E34" s="142"/>
      <c r="F34" s="56"/>
      <c r="G34" s="147"/>
      <c r="H34" s="143"/>
      <c r="I34" s="147"/>
      <c r="J34" s="143"/>
      <c r="K34" s="147"/>
      <c r="L34" s="57"/>
      <c r="M34" s="139"/>
      <c r="N34" s="32"/>
    </row>
    <row r="35" spans="1:14" ht="15" customHeight="1">
      <c r="A35" s="52"/>
      <c r="B35" s="53"/>
      <c r="C35" s="140" t="s">
        <v>109</v>
      </c>
      <c r="D35" s="53"/>
      <c r="E35" s="142">
        <v>1</v>
      </c>
      <c r="F35" s="56">
        <v>2.5</v>
      </c>
      <c r="G35" s="147"/>
      <c r="H35" s="143">
        <v>2.5</v>
      </c>
      <c r="I35" s="147">
        <v>2.1</v>
      </c>
      <c r="J35" s="143"/>
      <c r="K35" s="147"/>
      <c r="L35" s="57"/>
      <c r="M35" s="139">
        <f>ROUND(SUM(E35*F35*H35*I35),2)</f>
        <v>13.13</v>
      </c>
      <c r="N35" s="32"/>
    </row>
    <row r="36" spans="1:14" ht="15" customHeight="1">
      <c r="A36" s="52"/>
      <c r="B36" s="53"/>
      <c r="C36" s="158" t="s">
        <v>154</v>
      </c>
      <c r="D36" s="53"/>
      <c r="E36" s="142"/>
      <c r="F36" s="56"/>
      <c r="G36" s="147"/>
      <c r="H36" s="143"/>
      <c r="I36" s="147"/>
      <c r="J36" s="143"/>
      <c r="K36" s="147"/>
      <c r="L36" s="57"/>
      <c r="M36" s="139"/>
      <c r="N36" s="32"/>
    </row>
    <row r="37" spans="1:14" ht="15" customHeight="1">
      <c r="A37" s="52"/>
      <c r="B37" s="53"/>
      <c r="C37" s="140" t="s">
        <v>160</v>
      </c>
      <c r="D37" s="53"/>
      <c r="E37" s="142">
        <v>1</v>
      </c>
      <c r="F37" s="56">
        <v>2.5</v>
      </c>
      <c r="G37" s="147"/>
      <c r="H37" s="143">
        <v>0.7</v>
      </c>
      <c r="I37" s="147">
        <v>2.1</v>
      </c>
      <c r="J37" s="143"/>
      <c r="K37" s="147"/>
      <c r="L37" s="57"/>
      <c r="M37" s="139">
        <f>ROUND(SUM(E37*F37*H37*I37),2)</f>
        <v>3.68</v>
      </c>
      <c r="N37" s="32"/>
    </row>
    <row r="38" spans="1:14" ht="15" customHeight="1">
      <c r="A38" s="52"/>
      <c r="B38" s="53"/>
      <c r="C38" s="140"/>
      <c r="D38" s="53"/>
      <c r="E38" s="142"/>
      <c r="F38" s="56"/>
      <c r="G38" s="147"/>
      <c r="H38" s="143"/>
      <c r="I38" s="147"/>
      <c r="J38" s="143"/>
      <c r="K38" s="147"/>
      <c r="L38" s="57"/>
      <c r="M38" s="139"/>
      <c r="N38" s="32"/>
    </row>
    <row r="39" spans="1:14" ht="74.25" customHeight="1">
      <c r="A39" s="52" t="s">
        <v>68</v>
      </c>
      <c r="B39" s="53" t="s">
        <v>75</v>
      </c>
      <c r="C39" s="54" t="s">
        <v>85</v>
      </c>
      <c r="D39" s="55" t="s">
        <v>16</v>
      </c>
      <c r="E39" s="141"/>
      <c r="F39" s="146"/>
      <c r="G39" s="135"/>
      <c r="H39" s="146"/>
      <c r="I39" s="135"/>
      <c r="J39" s="146"/>
      <c r="K39" s="135"/>
      <c r="L39" s="119"/>
      <c r="M39" s="144">
        <f>ROUND(SUM(M40+M76+M118+M163+M181),2)</f>
        <v>11175.82</v>
      </c>
      <c r="N39" s="32"/>
    </row>
    <row r="40" spans="1:14" ht="15.75" customHeight="1">
      <c r="A40" s="29"/>
      <c r="B40" s="42"/>
      <c r="C40" s="159" t="s">
        <v>89</v>
      </c>
      <c r="D40" s="137"/>
      <c r="E40" s="142"/>
      <c r="F40" s="56"/>
      <c r="G40" s="138"/>
      <c r="H40" s="139"/>
      <c r="I40" s="139"/>
      <c r="J40" s="139"/>
      <c r="K40" s="139"/>
      <c r="L40" s="139"/>
      <c r="M40" s="160">
        <f>ROUND(SUM(M41:M75),2)</f>
        <v>2168.22</v>
      </c>
      <c r="N40" s="32"/>
    </row>
    <row r="41" spans="1:14" ht="15.75" customHeight="1">
      <c r="A41" s="29"/>
      <c r="B41" s="42"/>
      <c r="C41" s="158" t="s">
        <v>87</v>
      </c>
      <c r="D41" s="137"/>
      <c r="E41" s="142"/>
      <c r="F41" s="56"/>
      <c r="G41" s="138"/>
      <c r="H41" s="139"/>
      <c r="I41" s="139">
        <v>3</v>
      </c>
      <c r="J41" s="139">
        <v>14.16</v>
      </c>
      <c r="K41" s="139"/>
      <c r="L41" s="139"/>
      <c r="M41" s="139">
        <f>ROUND(SUM(I41*J41),2)</f>
        <v>42.48</v>
      </c>
      <c r="N41" s="32"/>
    </row>
    <row r="42" spans="1:14" ht="15.75" customHeight="1">
      <c r="A42" s="29"/>
      <c r="B42" s="42"/>
      <c r="C42" s="140" t="s">
        <v>90</v>
      </c>
      <c r="D42" s="137"/>
      <c r="E42" s="142">
        <v>1</v>
      </c>
      <c r="F42" s="56"/>
      <c r="G42" s="138"/>
      <c r="H42" s="139">
        <v>0.8</v>
      </c>
      <c r="I42" s="139">
        <v>2.1</v>
      </c>
      <c r="J42" s="139"/>
      <c r="K42" s="139"/>
      <c r="L42" s="139"/>
      <c r="M42" s="139">
        <f>-ROUND(SUM(H42*I42*E42),2)</f>
        <v>-1.68</v>
      </c>
      <c r="N42" s="32"/>
    </row>
    <row r="43" spans="1:14" ht="15.75" customHeight="1">
      <c r="A43" s="29"/>
      <c r="B43" s="42"/>
      <c r="C43" s="140" t="s">
        <v>91</v>
      </c>
      <c r="D43" s="137"/>
      <c r="E43" s="142"/>
      <c r="F43" s="56"/>
      <c r="G43" s="138">
        <v>4.6</v>
      </c>
      <c r="H43" s="139">
        <v>2.48</v>
      </c>
      <c r="I43" s="139"/>
      <c r="J43" s="139"/>
      <c r="K43" s="139"/>
      <c r="L43" s="139"/>
      <c r="M43" s="139">
        <f>ROUND(SUM(G43*H43),2)</f>
        <v>11.41</v>
      </c>
      <c r="N43" s="32"/>
    </row>
    <row r="44" spans="1:14" ht="15.75" customHeight="1">
      <c r="A44" s="29"/>
      <c r="B44" s="42"/>
      <c r="C44" s="158" t="s">
        <v>88</v>
      </c>
      <c r="D44" s="137"/>
      <c r="E44" s="142"/>
      <c r="F44" s="56"/>
      <c r="G44" s="138"/>
      <c r="H44" s="139"/>
      <c r="I44" s="139">
        <v>3</v>
      </c>
      <c r="J44" s="139">
        <v>13.8</v>
      </c>
      <c r="K44" s="139"/>
      <c r="L44" s="139"/>
      <c r="M44" s="139">
        <f>ROUND(SUM(I44*J44),2)</f>
        <v>41.4</v>
      </c>
      <c r="N44" s="32"/>
    </row>
    <row r="45" spans="1:14" ht="15.75" customHeight="1">
      <c r="A45" s="29"/>
      <c r="B45" s="42"/>
      <c r="C45" s="140" t="s">
        <v>90</v>
      </c>
      <c r="D45" s="137"/>
      <c r="E45" s="142">
        <v>1</v>
      </c>
      <c r="F45" s="56"/>
      <c r="G45" s="138"/>
      <c r="H45" s="139">
        <v>0.8</v>
      </c>
      <c r="I45" s="139">
        <v>2.1</v>
      </c>
      <c r="J45" s="139"/>
      <c r="K45" s="139"/>
      <c r="L45" s="139"/>
      <c r="M45" s="139">
        <f>-ROUND(SUM(H45*I45*E45),2)</f>
        <v>-1.68</v>
      </c>
      <c r="N45" s="32"/>
    </row>
    <row r="46" spans="1:14" ht="15.75" customHeight="1">
      <c r="A46" s="29"/>
      <c r="B46" s="42"/>
      <c r="C46" s="140" t="s">
        <v>91</v>
      </c>
      <c r="D46" s="137"/>
      <c r="E46" s="142"/>
      <c r="F46" s="56"/>
      <c r="G46" s="138">
        <v>4.6</v>
      </c>
      <c r="H46" s="139">
        <v>2.48</v>
      </c>
      <c r="I46" s="139"/>
      <c r="J46" s="139"/>
      <c r="K46" s="139"/>
      <c r="L46" s="139"/>
      <c r="M46" s="139">
        <f>ROUND(SUM(G46*H46),2)</f>
        <v>11.41</v>
      </c>
      <c r="N46" s="32"/>
    </row>
    <row r="47" spans="1:14" ht="15.75" customHeight="1">
      <c r="A47" s="29"/>
      <c r="B47" s="42"/>
      <c r="C47" s="158" t="s">
        <v>82</v>
      </c>
      <c r="D47" s="137"/>
      <c r="E47" s="142"/>
      <c r="F47" s="56"/>
      <c r="G47" s="138"/>
      <c r="H47" s="139"/>
      <c r="I47" s="139">
        <v>3</v>
      </c>
      <c r="J47" s="139">
        <v>18.5</v>
      </c>
      <c r="K47" s="139"/>
      <c r="L47" s="139"/>
      <c r="M47" s="139">
        <f>ROUND(SUM(I47*J47),2)</f>
        <v>55.5</v>
      </c>
      <c r="N47" s="32"/>
    </row>
    <row r="48" spans="1:14" ht="15.75" customHeight="1">
      <c r="A48" s="29"/>
      <c r="B48" s="42"/>
      <c r="C48" s="140" t="s">
        <v>90</v>
      </c>
      <c r="D48" s="137"/>
      <c r="E48" s="142">
        <v>2</v>
      </c>
      <c r="F48" s="56"/>
      <c r="G48" s="138"/>
      <c r="H48" s="139">
        <v>0.8</v>
      </c>
      <c r="I48" s="139">
        <v>2.1</v>
      </c>
      <c r="J48" s="139"/>
      <c r="K48" s="139"/>
      <c r="L48" s="139"/>
      <c r="M48" s="139">
        <f>-ROUND(SUM(H48*I48*E48),2)</f>
        <v>-3.36</v>
      </c>
      <c r="N48" s="32"/>
    </row>
    <row r="49" spans="1:14" ht="15.75" customHeight="1">
      <c r="A49" s="29"/>
      <c r="B49" s="42"/>
      <c r="C49" s="140" t="s">
        <v>90</v>
      </c>
      <c r="D49" s="137"/>
      <c r="E49" s="142">
        <v>1</v>
      </c>
      <c r="F49" s="56"/>
      <c r="G49" s="138"/>
      <c r="H49" s="139">
        <v>0.42</v>
      </c>
      <c r="I49" s="139">
        <v>2.1</v>
      </c>
      <c r="J49" s="139"/>
      <c r="K49" s="139"/>
      <c r="L49" s="139"/>
      <c r="M49" s="139">
        <f>-ROUND(SUM(H49*I49*E49),2)</f>
        <v>-0.88</v>
      </c>
      <c r="N49" s="32"/>
    </row>
    <row r="50" spans="1:14" ht="15.75" customHeight="1">
      <c r="A50" s="29"/>
      <c r="B50" s="42"/>
      <c r="C50" s="140" t="s">
        <v>90</v>
      </c>
      <c r="D50" s="137"/>
      <c r="E50" s="142">
        <v>1</v>
      </c>
      <c r="F50" s="56"/>
      <c r="G50" s="138"/>
      <c r="H50" s="139">
        <v>1.2</v>
      </c>
      <c r="I50" s="139">
        <v>2.1</v>
      </c>
      <c r="J50" s="139"/>
      <c r="K50" s="139"/>
      <c r="L50" s="139"/>
      <c r="M50" s="139">
        <f>-ROUND(SUM(H50*I50*E50),2)</f>
        <v>-2.52</v>
      </c>
      <c r="N50" s="32"/>
    </row>
    <row r="51" spans="1:14" ht="15.75" customHeight="1">
      <c r="A51" s="29"/>
      <c r="B51" s="42"/>
      <c r="C51" s="140" t="s">
        <v>91</v>
      </c>
      <c r="D51" s="137"/>
      <c r="E51" s="142"/>
      <c r="F51" s="56"/>
      <c r="G51" s="138">
        <v>6.95</v>
      </c>
      <c r="H51" s="139">
        <v>2.3</v>
      </c>
      <c r="I51" s="139"/>
      <c r="J51" s="139"/>
      <c r="K51" s="139"/>
      <c r="L51" s="139"/>
      <c r="M51" s="139">
        <f>ROUND(SUM(G51*H51),2)</f>
        <v>15.99</v>
      </c>
      <c r="N51" s="32"/>
    </row>
    <row r="52" spans="1:14" ht="15.75" customHeight="1">
      <c r="A52" s="29"/>
      <c r="B52" s="42"/>
      <c r="C52" s="158" t="s">
        <v>88</v>
      </c>
      <c r="D52" s="137"/>
      <c r="E52" s="142"/>
      <c r="F52" s="56"/>
      <c r="G52" s="138"/>
      <c r="H52" s="139"/>
      <c r="I52" s="139">
        <v>3</v>
      </c>
      <c r="J52" s="139">
        <v>19.8</v>
      </c>
      <c r="K52" s="139"/>
      <c r="L52" s="139"/>
      <c r="M52" s="139">
        <f>ROUND(SUM(I52*J52),2)</f>
        <v>59.4</v>
      </c>
      <c r="N52" s="32"/>
    </row>
    <row r="53" spans="1:14" ht="15.75" customHeight="1">
      <c r="A53" s="29"/>
      <c r="B53" s="42"/>
      <c r="C53" s="140" t="s">
        <v>90</v>
      </c>
      <c r="D53" s="137"/>
      <c r="E53" s="142">
        <v>1</v>
      </c>
      <c r="F53" s="56"/>
      <c r="G53" s="138"/>
      <c r="H53" s="139">
        <v>0.8</v>
      </c>
      <c r="I53" s="139">
        <v>2.1</v>
      </c>
      <c r="J53" s="139"/>
      <c r="K53" s="139"/>
      <c r="L53" s="139"/>
      <c r="M53" s="139">
        <f>-ROUND(SUM(H53*I53*E53),2)</f>
        <v>-1.68</v>
      </c>
      <c r="N53" s="32"/>
    </row>
    <row r="54" spans="1:14" ht="15.75" customHeight="1">
      <c r="A54" s="29"/>
      <c r="B54" s="42"/>
      <c r="C54" s="140" t="s">
        <v>90</v>
      </c>
      <c r="D54" s="137"/>
      <c r="E54" s="142">
        <v>2</v>
      </c>
      <c r="F54" s="56"/>
      <c r="G54" s="138"/>
      <c r="H54" s="139">
        <v>0.6</v>
      </c>
      <c r="I54" s="139">
        <v>2.1</v>
      </c>
      <c r="J54" s="139"/>
      <c r="K54" s="139"/>
      <c r="L54" s="139"/>
      <c r="M54" s="139">
        <f>-ROUND(SUM(H54*I54*E54),2)</f>
        <v>-2.52</v>
      </c>
      <c r="N54" s="32"/>
    </row>
    <row r="55" spans="1:14" ht="15.75" customHeight="1">
      <c r="A55" s="29"/>
      <c r="B55" s="42"/>
      <c r="C55" s="140" t="s">
        <v>91</v>
      </c>
      <c r="D55" s="137"/>
      <c r="E55" s="142"/>
      <c r="F55" s="56"/>
      <c r="G55" s="138">
        <v>6.15</v>
      </c>
      <c r="H55" s="139">
        <v>3.73</v>
      </c>
      <c r="I55" s="139"/>
      <c r="J55" s="139"/>
      <c r="K55" s="139"/>
      <c r="L55" s="139"/>
      <c r="M55" s="139">
        <f>ROUND(SUM(G55*H55),2)</f>
        <v>22.94</v>
      </c>
      <c r="N55" s="32"/>
    </row>
    <row r="56" spans="1:14" ht="15.75" customHeight="1">
      <c r="A56" s="29"/>
      <c r="B56" s="42"/>
      <c r="C56" s="158" t="s">
        <v>152</v>
      </c>
      <c r="D56" s="137"/>
      <c r="E56" s="142"/>
      <c r="F56" s="56"/>
      <c r="G56" s="138"/>
      <c r="H56" s="139"/>
      <c r="I56" s="139">
        <v>3</v>
      </c>
      <c r="J56" s="139">
        <v>30.8</v>
      </c>
      <c r="K56" s="139"/>
      <c r="L56" s="139"/>
      <c r="M56" s="139">
        <f>ROUND(SUM(I56*J56),2)</f>
        <v>92.4</v>
      </c>
      <c r="N56" s="32"/>
    </row>
    <row r="57" spans="1:14" ht="15.75" customHeight="1">
      <c r="A57" s="29"/>
      <c r="B57" s="42"/>
      <c r="C57" s="140" t="s">
        <v>90</v>
      </c>
      <c r="D57" s="137"/>
      <c r="E57" s="142">
        <v>1</v>
      </c>
      <c r="F57" s="56"/>
      <c r="G57" s="138"/>
      <c r="H57" s="139">
        <v>1.2</v>
      </c>
      <c r="I57" s="139">
        <v>2.1</v>
      </c>
      <c r="J57" s="139"/>
      <c r="K57" s="139"/>
      <c r="L57" s="139"/>
      <c r="M57" s="139">
        <f>-ROUND(SUM(H57*I57*E57),2)</f>
        <v>-2.52</v>
      </c>
      <c r="N57" s="32"/>
    </row>
    <row r="58" spans="1:14" ht="15.75" customHeight="1">
      <c r="A58" s="29"/>
      <c r="B58" s="42"/>
      <c r="C58" s="158" t="s">
        <v>79</v>
      </c>
      <c r="D58" s="137"/>
      <c r="E58" s="142"/>
      <c r="F58" s="56"/>
      <c r="G58" s="138"/>
      <c r="H58" s="139"/>
      <c r="I58" s="139">
        <v>1.5</v>
      </c>
      <c r="J58" s="139">
        <v>6.26</v>
      </c>
      <c r="K58" s="139"/>
      <c r="L58" s="139"/>
      <c r="M58" s="139">
        <f>ROUND(SUM(I58*J58),2)</f>
        <v>9.39</v>
      </c>
      <c r="N58" s="32"/>
    </row>
    <row r="59" spans="1:14" ht="15.75" customHeight="1">
      <c r="A59" s="29"/>
      <c r="B59" s="42"/>
      <c r="C59" s="140" t="s">
        <v>91</v>
      </c>
      <c r="D59" s="137"/>
      <c r="E59" s="142"/>
      <c r="F59" s="56"/>
      <c r="G59" s="138">
        <v>2</v>
      </c>
      <c r="H59" s="139">
        <v>1.13</v>
      </c>
      <c r="I59" s="139"/>
      <c r="J59" s="139"/>
      <c r="K59" s="139"/>
      <c r="L59" s="139"/>
      <c r="M59" s="139">
        <f>ROUND(SUM(G59*H59),2)</f>
        <v>2.26</v>
      </c>
      <c r="N59" s="32"/>
    </row>
    <row r="60" spans="1:14" ht="15.75" customHeight="1">
      <c r="A60" s="29"/>
      <c r="B60" s="42"/>
      <c r="C60" s="140" t="s">
        <v>90</v>
      </c>
      <c r="D60" s="137"/>
      <c r="E60" s="142">
        <v>1</v>
      </c>
      <c r="F60" s="56"/>
      <c r="G60" s="138"/>
      <c r="H60" s="139">
        <v>0.6</v>
      </c>
      <c r="I60" s="139">
        <v>2.1</v>
      </c>
      <c r="J60" s="139"/>
      <c r="K60" s="139"/>
      <c r="L60" s="139"/>
      <c r="M60" s="139">
        <f>-ROUND(SUM(H60*I60*E60),2)</f>
        <v>-1.26</v>
      </c>
      <c r="N60" s="32"/>
    </row>
    <row r="61" spans="1:14" ht="15.75" customHeight="1">
      <c r="A61" s="29"/>
      <c r="B61" s="42"/>
      <c r="C61" s="158" t="s">
        <v>76</v>
      </c>
      <c r="D61" s="137"/>
      <c r="E61" s="142"/>
      <c r="F61" s="56"/>
      <c r="G61" s="138"/>
      <c r="H61" s="139"/>
      <c r="I61" s="139">
        <v>3</v>
      </c>
      <c r="J61" s="139">
        <v>9.4</v>
      </c>
      <c r="K61" s="139"/>
      <c r="L61" s="139"/>
      <c r="M61" s="139">
        <f>ROUND(SUM(I61*J61),2)</f>
        <v>28.2</v>
      </c>
      <c r="N61" s="32"/>
    </row>
    <row r="62" spans="1:14" ht="15.75" customHeight="1">
      <c r="A62" s="29"/>
      <c r="B62" s="42"/>
      <c r="C62" s="140" t="s">
        <v>91</v>
      </c>
      <c r="D62" s="137"/>
      <c r="E62" s="142"/>
      <c r="F62" s="56"/>
      <c r="G62" s="138">
        <v>4</v>
      </c>
      <c r="H62" s="139">
        <v>1.2</v>
      </c>
      <c r="I62" s="139"/>
      <c r="J62" s="139"/>
      <c r="K62" s="139"/>
      <c r="L62" s="139"/>
      <c r="M62" s="139">
        <f>ROUND(SUM(G62*H62),2)</f>
        <v>4.8</v>
      </c>
      <c r="N62" s="32"/>
    </row>
    <row r="63" spans="1:14" ht="15.75" customHeight="1">
      <c r="A63" s="29"/>
      <c r="B63" s="179"/>
      <c r="C63" s="180" t="s">
        <v>90</v>
      </c>
      <c r="D63" s="181"/>
      <c r="E63" s="182">
        <v>2</v>
      </c>
      <c r="F63" s="78"/>
      <c r="G63" s="183"/>
      <c r="H63" s="184">
        <v>0.8</v>
      </c>
      <c r="I63" s="184">
        <v>2.1</v>
      </c>
      <c r="J63" s="184"/>
      <c r="K63" s="184"/>
      <c r="L63" s="184"/>
      <c r="M63" s="184">
        <f>-ROUND(SUM(H63*I63*E63),2)</f>
        <v>-3.36</v>
      </c>
      <c r="N63" s="32"/>
    </row>
    <row r="64" spans="1:14" ht="15.75" customHeight="1">
      <c r="A64" s="29"/>
      <c r="B64" s="42"/>
      <c r="C64" s="140" t="s">
        <v>90</v>
      </c>
      <c r="D64" s="137"/>
      <c r="E64" s="142">
        <v>3</v>
      </c>
      <c r="F64" s="56"/>
      <c r="G64" s="138"/>
      <c r="H64" s="139">
        <v>0.6</v>
      </c>
      <c r="I64" s="139">
        <v>2.1</v>
      </c>
      <c r="J64" s="139"/>
      <c r="K64" s="139"/>
      <c r="L64" s="139"/>
      <c r="M64" s="139">
        <f>-ROUND(SUM(H64*I64*E64),2)</f>
        <v>-3.78</v>
      </c>
      <c r="N64" s="32"/>
    </row>
    <row r="65" spans="1:14" ht="15.75" customHeight="1">
      <c r="A65" s="29"/>
      <c r="B65" s="42"/>
      <c r="C65" s="140" t="s">
        <v>92</v>
      </c>
      <c r="D65" s="137"/>
      <c r="E65" s="142">
        <v>1</v>
      </c>
      <c r="F65" s="56"/>
      <c r="G65" s="138"/>
      <c r="H65" s="139">
        <v>1.2</v>
      </c>
      <c r="I65" s="139">
        <v>2.1</v>
      </c>
      <c r="J65" s="139"/>
      <c r="K65" s="139"/>
      <c r="L65" s="139"/>
      <c r="M65" s="139">
        <f>-ROUND(SUM(H65*I65*E65),2)</f>
        <v>-2.52</v>
      </c>
      <c r="N65" s="32"/>
    </row>
    <row r="66" spans="1:14" ht="15.75" customHeight="1">
      <c r="A66" s="29"/>
      <c r="B66" s="42"/>
      <c r="C66" s="140" t="s">
        <v>95</v>
      </c>
      <c r="D66" s="137"/>
      <c r="E66" s="142"/>
      <c r="F66" s="56"/>
      <c r="G66" s="138"/>
      <c r="H66" s="139"/>
      <c r="I66" s="139">
        <v>3</v>
      </c>
      <c r="J66" s="139">
        <v>46</v>
      </c>
      <c r="K66" s="139"/>
      <c r="L66" s="139"/>
      <c r="M66" s="139">
        <f>ROUND(SUM(I66*J66),2)</f>
        <v>138</v>
      </c>
      <c r="N66" s="32"/>
    </row>
    <row r="67" spans="1:14" ht="15.75" customHeight="1">
      <c r="A67" s="29"/>
      <c r="B67" s="42"/>
      <c r="C67" s="158" t="s">
        <v>93</v>
      </c>
      <c r="D67" s="137"/>
      <c r="E67" s="142">
        <v>12</v>
      </c>
      <c r="F67" s="56"/>
      <c r="G67" s="138"/>
      <c r="H67" s="139"/>
      <c r="I67" s="139">
        <v>3</v>
      </c>
      <c r="J67" s="139">
        <v>2.4</v>
      </c>
      <c r="K67" s="139"/>
      <c r="L67" s="139"/>
      <c r="M67" s="139">
        <f>ROUND(SUM(E67*I67*J67),2)</f>
        <v>86.4</v>
      </c>
      <c r="N67" s="32"/>
    </row>
    <row r="68" spans="1:14" ht="15.75" customHeight="1">
      <c r="A68" s="29"/>
      <c r="B68" s="42"/>
      <c r="C68" s="140" t="s">
        <v>94</v>
      </c>
      <c r="D68" s="137"/>
      <c r="E68" s="142"/>
      <c r="F68" s="56"/>
      <c r="G68" s="138"/>
      <c r="H68" s="139"/>
      <c r="I68" s="139">
        <v>3</v>
      </c>
      <c r="J68" s="139">
        <v>36</v>
      </c>
      <c r="K68" s="139"/>
      <c r="L68" s="139"/>
      <c r="M68" s="139">
        <f>ROUND(SUM(I68*J68),2)</f>
        <v>108</v>
      </c>
      <c r="N68" s="32"/>
    </row>
    <row r="69" spans="1:14" ht="15.75" customHeight="1">
      <c r="A69" s="29"/>
      <c r="B69" s="42"/>
      <c r="C69" s="140" t="s">
        <v>102</v>
      </c>
      <c r="D69" s="137"/>
      <c r="E69" s="142"/>
      <c r="F69" s="56"/>
      <c r="G69" s="138"/>
      <c r="H69" s="139"/>
      <c r="I69" s="139">
        <v>3</v>
      </c>
      <c r="J69" s="139">
        <v>57</v>
      </c>
      <c r="K69" s="139"/>
      <c r="L69" s="139"/>
      <c r="M69" s="139">
        <f>ROUND(SUM(I69*J69),2)</f>
        <v>171</v>
      </c>
      <c r="N69" s="32"/>
    </row>
    <row r="70" spans="1:14" ht="15.75" customHeight="1">
      <c r="A70" s="29"/>
      <c r="B70" s="42"/>
      <c r="C70" s="140" t="s">
        <v>96</v>
      </c>
      <c r="D70" s="137"/>
      <c r="E70" s="142"/>
      <c r="F70" s="56"/>
      <c r="G70" s="138"/>
      <c r="H70" s="139"/>
      <c r="I70" s="139">
        <v>3</v>
      </c>
      <c r="J70" s="139">
        <v>146</v>
      </c>
      <c r="K70" s="139"/>
      <c r="L70" s="139"/>
      <c r="M70" s="139">
        <f>ROUND(SUM(I70*J70),2)</f>
        <v>438</v>
      </c>
      <c r="N70" s="32"/>
    </row>
    <row r="71" spans="1:14" ht="15.75" customHeight="1">
      <c r="A71" s="29"/>
      <c r="B71" s="42"/>
      <c r="C71" s="140" t="s">
        <v>97</v>
      </c>
      <c r="D71" s="137"/>
      <c r="E71" s="142"/>
      <c r="F71" s="56"/>
      <c r="G71" s="138">
        <v>55</v>
      </c>
      <c r="H71" s="139">
        <v>16</v>
      </c>
      <c r="I71" s="139"/>
      <c r="J71" s="139"/>
      <c r="K71" s="139"/>
      <c r="L71" s="139"/>
      <c r="M71" s="139">
        <f>ROUND(SUM(G71*H71),2)</f>
        <v>880</v>
      </c>
      <c r="N71" s="32"/>
    </row>
    <row r="72" spans="1:14" ht="15.75" customHeight="1">
      <c r="A72" s="29"/>
      <c r="B72" s="42"/>
      <c r="C72" s="140" t="s">
        <v>98</v>
      </c>
      <c r="D72" s="137"/>
      <c r="E72" s="142"/>
      <c r="F72" s="56"/>
      <c r="G72" s="138">
        <v>15</v>
      </c>
      <c r="H72" s="139">
        <v>6</v>
      </c>
      <c r="I72" s="139"/>
      <c r="J72" s="139"/>
      <c r="K72" s="139"/>
      <c r="L72" s="139"/>
      <c r="M72" s="139">
        <f>-ROUND(SUM(G72*H72),2)</f>
        <v>-90</v>
      </c>
      <c r="N72" s="32"/>
    </row>
    <row r="73" spans="1:14" ht="15.75" customHeight="1">
      <c r="A73" s="29"/>
      <c r="B73" s="42"/>
      <c r="C73" s="140" t="s">
        <v>99</v>
      </c>
      <c r="D73" s="137"/>
      <c r="E73" s="142"/>
      <c r="F73" s="56"/>
      <c r="G73" s="138">
        <v>12</v>
      </c>
      <c r="H73" s="139">
        <v>4</v>
      </c>
      <c r="I73" s="139"/>
      <c r="J73" s="139"/>
      <c r="K73" s="139"/>
      <c r="L73" s="139"/>
      <c r="M73" s="139">
        <f>-ROUND(SUM(G73*H73),2)</f>
        <v>-48</v>
      </c>
      <c r="N73" s="32"/>
    </row>
    <row r="74" spans="1:14" ht="15.75" customHeight="1">
      <c r="A74" s="29"/>
      <c r="B74" s="42"/>
      <c r="C74" s="140" t="s">
        <v>100</v>
      </c>
      <c r="D74" s="137"/>
      <c r="E74" s="142">
        <v>2</v>
      </c>
      <c r="F74" s="56"/>
      <c r="G74" s="138"/>
      <c r="H74" s="139">
        <v>55</v>
      </c>
      <c r="I74" s="139">
        <v>0.5</v>
      </c>
      <c r="J74" s="139"/>
      <c r="K74" s="139"/>
      <c r="L74" s="139"/>
      <c r="M74" s="139">
        <f>ROUND(SUM(E74*H74*I74),2)</f>
        <v>55</v>
      </c>
      <c r="N74" s="32"/>
    </row>
    <row r="75" spans="1:14" ht="15.75" customHeight="1">
      <c r="A75" s="29"/>
      <c r="B75" s="42"/>
      <c r="C75" s="140" t="s">
        <v>101</v>
      </c>
      <c r="D75" s="137"/>
      <c r="E75" s="142">
        <v>24</v>
      </c>
      <c r="F75" s="56"/>
      <c r="G75" s="138"/>
      <c r="H75" s="139">
        <v>1</v>
      </c>
      <c r="I75" s="139">
        <v>2.5</v>
      </c>
      <c r="J75" s="139"/>
      <c r="K75" s="139"/>
      <c r="L75" s="139"/>
      <c r="M75" s="139">
        <f>ROUND(SUM(E75*H75*I75),2)</f>
        <v>60</v>
      </c>
      <c r="N75" s="32"/>
    </row>
    <row r="76" spans="1:14" ht="15.75" customHeight="1">
      <c r="A76" s="29"/>
      <c r="B76" s="42"/>
      <c r="C76" s="159" t="s">
        <v>107</v>
      </c>
      <c r="D76" s="137"/>
      <c r="E76" s="142"/>
      <c r="F76" s="56"/>
      <c r="G76" s="138"/>
      <c r="H76" s="139"/>
      <c r="I76" s="139"/>
      <c r="J76" s="139"/>
      <c r="K76" s="139"/>
      <c r="L76" s="139"/>
      <c r="M76" s="160">
        <f>ROUND(SUM(M77:M117),2)</f>
        <v>2999.52</v>
      </c>
      <c r="N76" s="32"/>
    </row>
    <row r="77" spans="1:14" ht="15.75" customHeight="1">
      <c r="A77" s="29"/>
      <c r="B77" s="42"/>
      <c r="C77" s="140" t="s">
        <v>110</v>
      </c>
      <c r="D77" s="137"/>
      <c r="E77" s="142"/>
      <c r="F77" s="56"/>
      <c r="G77" s="138"/>
      <c r="H77" s="139"/>
      <c r="I77" s="139">
        <v>3</v>
      </c>
      <c r="J77" s="139">
        <v>29.3</v>
      </c>
      <c r="K77" s="139"/>
      <c r="L77" s="139"/>
      <c r="M77" s="139">
        <f>ROUND(SUM(I77*J77),2)</f>
        <v>87.9</v>
      </c>
      <c r="N77" s="32"/>
    </row>
    <row r="78" spans="1:14" ht="15.75" customHeight="1">
      <c r="A78" s="29"/>
      <c r="B78" s="42"/>
      <c r="C78" s="140" t="s">
        <v>111</v>
      </c>
      <c r="D78" s="137"/>
      <c r="E78" s="142"/>
      <c r="F78" s="56"/>
      <c r="G78" s="138"/>
      <c r="H78" s="139"/>
      <c r="I78" s="139">
        <v>3</v>
      </c>
      <c r="J78" s="139">
        <v>29.12</v>
      </c>
      <c r="K78" s="139"/>
      <c r="L78" s="139"/>
      <c r="M78" s="139">
        <f aca="true" t="shared" si="1" ref="M78:M94">ROUND(SUM(I78*J78),2)</f>
        <v>87.36</v>
      </c>
      <c r="N78" s="32"/>
    </row>
    <row r="79" spans="1:14" ht="15.75" customHeight="1">
      <c r="A79" s="29"/>
      <c r="B79" s="42"/>
      <c r="C79" s="140" t="s">
        <v>114</v>
      </c>
      <c r="D79" s="137"/>
      <c r="E79" s="142"/>
      <c r="F79" s="56"/>
      <c r="G79" s="138"/>
      <c r="H79" s="139"/>
      <c r="I79" s="139">
        <v>3</v>
      </c>
      <c r="J79" s="139">
        <v>29.44</v>
      </c>
      <c r="K79" s="139"/>
      <c r="L79" s="139"/>
      <c r="M79" s="139">
        <f t="shared" si="1"/>
        <v>88.32</v>
      </c>
      <c r="N79" s="32"/>
    </row>
    <row r="80" spans="1:14" ht="15.75" customHeight="1">
      <c r="A80" s="29"/>
      <c r="B80" s="42"/>
      <c r="C80" s="140" t="s">
        <v>113</v>
      </c>
      <c r="D80" s="137"/>
      <c r="E80" s="142"/>
      <c r="F80" s="56"/>
      <c r="G80" s="138"/>
      <c r="H80" s="139"/>
      <c r="I80" s="139">
        <v>3</v>
      </c>
      <c r="J80" s="139">
        <v>29.3</v>
      </c>
      <c r="K80" s="139"/>
      <c r="L80" s="139"/>
      <c r="M80" s="139">
        <f t="shared" si="1"/>
        <v>87.9</v>
      </c>
      <c r="N80" s="32"/>
    </row>
    <row r="81" spans="1:14" ht="15.75" customHeight="1">
      <c r="A81" s="29"/>
      <c r="B81" s="42"/>
      <c r="C81" s="140" t="s">
        <v>112</v>
      </c>
      <c r="D81" s="137"/>
      <c r="E81" s="142"/>
      <c r="F81" s="56"/>
      <c r="G81" s="138"/>
      <c r="H81" s="139"/>
      <c r="I81" s="139">
        <v>3</v>
      </c>
      <c r="J81" s="139">
        <v>41.62</v>
      </c>
      <c r="K81" s="139"/>
      <c r="L81" s="139"/>
      <c r="M81" s="139">
        <f t="shared" si="1"/>
        <v>124.86</v>
      </c>
      <c r="N81" s="32"/>
    </row>
    <row r="82" spans="1:14" ht="15.75" customHeight="1">
      <c r="A82" s="29"/>
      <c r="B82" s="42"/>
      <c r="C82" s="140" t="s">
        <v>115</v>
      </c>
      <c r="D82" s="137"/>
      <c r="E82" s="142"/>
      <c r="F82" s="56"/>
      <c r="G82" s="138"/>
      <c r="H82" s="139"/>
      <c r="I82" s="139">
        <v>3</v>
      </c>
      <c r="J82" s="139">
        <v>36.22</v>
      </c>
      <c r="K82" s="139"/>
      <c r="L82" s="139"/>
      <c r="M82" s="139">
        <f t="shared" si="1"/>
        <v>108.66</v>
      </c>
      <c r="N82" s="32"/>
    </row>
    <row r="83" spans="1:14" ht="15.75" customHeight="1">
      <c r="A83" s="29"/>
      <c r="B83" s="42"/>
      <c r="C83" s="140" t="s">
        <v>116</v>
      </c>
      <c r="D83" s="137"/>
      <c r="E83" s="142"/>
      <c r="F83" s="56"/>
      <c r="G83" s="138"/>
      <c r="H83" s="139"/>
      <c r="I83" s="139">
        <v>3</v>
      </c>
      <c r="J83" s="139">
        <v>21.78</v>
      </c>
      <c r="K83" s="139"/>
      <c r="L83" s="139"/>
      <c r="M83" s="139">
        <f t="shared" si="1"/>
        <v>65.34</v>
      </c>
      <c r="N83" s="32"/>
    </row>
    <row r="84" spans="1:14" ht="15.75" customHeight="1">
      <c r="A84" s="29"/>
      <c r="B84" s="42"/>
      <c r="C84" s="140" t="s">
        <v>117</v>
      </c>
      <c r="D84" s="137"/>
      <c r="E84" s="142"/>
      <c r="F84" s="56"/>
      <c r="G84" s="138"/>
      <c r="H84" s="139"/>
      <c r="I84" s="139">
        <v>3</v>
      </c>
      <c r="J84" s="139">
        <v>34.44</v>
      </c>
      <c r="K84" s="139"/>
      <c r="L84" s="139"/>
      <c r="M84" s="139">
        <f t="shared" si="1"/>
        <v>103.32</v>
      </c>
      <c r="N84" s="32"/>
    </row>
    <row r="85" spans="1:14" ht="15.75" customHeight="1">
      <c r="A85" s="29"/>
      <c r="B85" s="42"/>
      <c r="C85" s="140" t="s">
        <v>118</v>
      </c>
      <c r="D85" s="137"/>
      <c r="E85" s="142"/>
      <c r="F85" s="56"/>
      <c r="G85" s="138"/>
      <c r="H85" s="139"/>
      <c r="I85" s="139">
        <v>3</v>
      </c>
      <c r="J85" s="139">
        <v>29.28</v>
      </c>
      <c r="K85" s="139"/>
      <c r="L85" s="139"/>
      <c r="M85" s="139">
        <f t="shared" si="1"/>
        <v>87.84</v>
      </c>
      <c r="N85" s="32"/>
    </row>
    <row r="86" spans="1:14" ht="15.75" customHeight="1">
      <c r="A86" s="29"/>
      <c r="B86" s="42"/>
      <c r="C86" s="140" t="s">
        <v>119</v>
      </c>
      <c r="D86" s="137"/>
      <c r="E86" s="142"/>
      <c r="F86" s="56"/>
      <c r="G86" s="138"/>
      <c r="H86" s="139"/>
      <c r="I86" s="139">
        <v>3</v>
      </c>
      <c r="J86" s="139">
        <v>14.65</v>
      </c>
      <c r="K86" s="139"/>
      <c r="L86" s="139"/>
      <c r="M86" s="139">
        <f t="shared" si="1"/>
        <v>43.95</v>
      </c>
      <c r="N86" s="32"/>
    </row>
    <row r="87" spans="1:14" ht="15.75" customHeight="1">
      <c r="A87" s="29"/>
      <c r="B87" s="42"/>
      <c r="C87" s="140" t="s">
        <v>120</v>
      </c>
      <c r="D87" s="137"/>
      <c r="E87" s="142"/>
      <c r="F87" s="56"/>
      <c r="G87" s="138"/>
      <c r="H87" s="139"/>
      <c r="I87" s="139">
        <v>3</v>
      </c>
      <c r="J87" s="139">
        <v>21.12</v>
      </c>
      <c r="K87" s="139"/>
      <c r="L87" s="139"/>
      <c r="M87" s="139">
        <f t="shared" si="1"/>
        <v>63.36</v>
      </c>
      <c r="N87" s="32"/>
    </row>
    <row r="88" spans="1:14" ht="15.75" customHeight="1">
      <c r="A88" s="29"/>
      <c r="B88" s="42"/>
      <c r="C88" s="140" t="s">
        <v>115</v>
      </c>
      <c r="D88" s="137"/>
      <c r="E88" s="142"/>
      <c r="F88" s="56"/>
      <c r="G88" s="138"/>
      <c r="H88" s="139"/>
      <c r="I88" s="139">
        <v>3</v>
      </c>
      <c r="J88" s="139">
        <v>33.12</v>
      </c>
      <c r="K88" s="139"/>
      <c r="L88" s="139"/>
      <c r="M88" s="139">
        <f t="shared" si="1"/>
        <v>99.36</v>
      </c>
      <c r="N88" s="32"/>
    </row>
    <row r="89" spans="1:14" ht="15.75" customHeight="1">
      <c r="A89" s="29"/>
      <c r="B89" s="42"/>
      <c r="C89" s="140" t="s">
        <v>78</v>
      </c>
      <c r="D89" s="137"/>
      <c r="E89" s="142"/>
      <c r="F89" s="56"/>
      <c r="G89" s="138"/>
      <c r="H89" s="139"/>
      <c r="I89" s="139">
        <v>3</v>
      </c>
      <c r="J89" s="139">
        <v>21.91</v>
      </c>
      <c r="K89" s="139"/>
      <c r="L89" s="139"/>
      <c r="M89" s="139">
        <f t="shared" si="1"/>
        <v>65.73</v>
      </c>
      <c r="N89" s="32"/>
    </row>
    <row r="90" spans="1:14" ht="15.75" customHeight="1">
      <c r="A90" s="29"/>
      <c r="B90" s="42"/>
      <c r="C90" s="140" t="s">
        <v>121</v>
      </c>
      <c r="D90" s="137"/>
      <c r="E90" s="142"/>
      <c r="F90" s="56"/>
      <c r="G90" s="138"/>
      <c r="H90" s="139"/>
      <c r="I90" s="139">
        <v>3</v>
      </c>
      <c r="J90" s="139">
        <v>24.44</v>
      </c>
      <c r="K90" s="139"/>
      <c r="L90" s="139"/>
      <c r="M90" s="139">
        <f t="shared" si="1"/>
        <v>73.32</v>
      </c>
      <c r="N90" s="32"/>
    </row>
    <row r="91" spans="1:14" ht="15.75" customHeight="1">
      <c r="A91" s="29"/>
      <c r="B91" s="42"/>
      <c r="C91" s="140" t="s">
        <v>77</v>
      </c>
      <c r="D91" s="137"/>
      <c r="E91" s="142"/>
      <c r="F91" s="56"/>
      <c r="G91" s="138"/>
      <c r="H91" s="139"/>
      <c r="I91" s="139">
        <v>3</v>
      </c>
      <c r="J91" s="139">
        <v>19.44</v>
      </c>
      <c r="K91" s="139"/>
      <c r="L91" s="139"/>
      <c r="M91" s="139">
        <f t="shared" si="1"/>
        <v>58.32</v>
      </c>
      <c r="N91" s="32"/>
    </row>
    <row r="92" spans="1:14" ht="15.75" customHeight="1">
      <c r="A92" s="29"/>
      <c r="B92" s="42"/>
      <c r="C92" s="140" t="s">
        <v>122</v>
      </c>
      <c r="D92" s="137"/>
      <c r="E92" s="142"/>
      <c r="F92" s="56"/>
      <c r="G92" s="138"/>
      <c r="H92" s="139"/>
      <c r="I92" s="139">
        <v>3</v>
      </c>
      <c r="J92" s="139">
        <v>24.44</v>
      </c>
      <c r="K92" s="139"/>
      <c r="L92" s="139"/>
      <c r="M92" s="139">
        <f t="shared" si="1"/>
        <v>73.32</v>
      </c>
      <c r="N92" s="32"/>
    </row>
    <row r="93" spans="1:14" ht="15.75" customHeight="1">
      <c r="A93" s="29"/>
      <c r="B93" s="42"/>
      <c r="C93" s="140" t="s">
        <v>76</v>
      </c>
      <c r="D93" s="137"/>
      <c r="E93" s="142"/>
      <c r="F93" s="56"/>
      <c r="G93" s="138"/>
      <c r="H93" s="139"/>
      <c r="I93" s="139">
        <v>3</v>
      </c>
      <c r="J93" s="139">
        <v>152.65</v>
      </c>
      <c r="K93" s="139"/>
      <c r="L93" s="139"/>
      <c r="M93" s="139">
        <f t="shared" si="1"/>
        <v>457.95</v>
      </c>
      <c r="N93" s="32"/>
    </row>
    <row r="94" spans="1:14" ht="15.75" customHeight="1">
      <c r="A94" s="29"/>
      <c r="B94" s="42"/>
      <c r="C94" s="140" t="s">
        <v>123</v>
      </c>
      <c r="D94" s="137"/>
      <c r="E94" s="142"/>
      <c r="F94" s="56"/>
      <c r="G94" s="138"/>
      <c r="H94" s="139"/>
      <c r="I94" s="139">
        <v>3</v>
      </c>
      <c r="J94" s="139">
        <v>40.55</v>
      </c>
      <c r="K94" s="139"/>
      <c r="L94" s="139"/>
      <c r="M94" s="139">
        <f t="shared" si="1"/>
        <v>121.65</v>
      </c>
      <c r="N94" s="32"/>
    </row>
    <row r="95" spans="1:14" ht="15.75" customHeight="1">
      <c r="A95" s="29"/>
      <c r="B95" s="42"/>
      <c r="C95" s="140" t="s">
        <v>124</v>
      </c>
      <c r="D95" s="53"/>
      <c r="E95" s="142">
        <v>15</v>
      </c>
      <c r="F95" s="56"/>
      <c r="G95" s="138"/>
      <c r="H95" s="139">
        <v>0.8</v>
      </c>
      <c r="I95" s="139">
        <v>2.1</v>
      </c>
      <c r="J95" s="139"/>
      <c r="K95" s="139"/>
      <c r="L95" s="57"/>
      <c r="M95" s="139">
        <f>-ROUND(SUM(E95*H95*I95),2)</f>
        <v>-25.2</v>
      </c>
      <c r="N95" s="32"/>
    </row>
    <row r="96" spans="1:14" ht="15.75" customHeight="1">
      <c r="A96" s="29"/>
      <c r="B96" s="42"/>
      <c r="C96" s="140" t="s">
        <v>125</v>
      </c>
      <c r="D96" s="53"/>
      <c r="E96" s="142">
        <v>2</v>
      </c>
      <c r="F96" s="56"/>
      <c r="G96" s="138"/>
      <c r="H96" s="139">
        <v>0.6</v>
      </c>
      <c r="I96" s="139">
        <v>2.1</v>
      </c>
      <c r="J96" s="139"/>
      <c r="K96" s="139"/>
      <c r="L96" s="57"/>
      <c r="M96" s="139">
        <f>-ROUND(SUM(E96*H96*I96),2)</f>
        <v>-2.52</v>
      </c>
      <c r="N96" s="32"/>
    </row>
    <row r="97" spans="1:14" ht="15.75" customHeight="1">
      <c r="A97" s="29"/>
      <c r="B97" s="42"/>
      <c r="C97" s="140" t="s">
        <v>126</v>
      </c>
      <c r="D97" s="53"/>
      <c r="E97" s="142">
        <v>1</v>
      </c>
      <c r="F97" s="56"/>
      <c r="G97" s="147"/>
      <c r="H97" s="143">
        <v>2.5</v>
      </c>
      <c r="I97" s="147">
        <v>2.1</v>
      </c>
      <c r="J97" s="143"/>
      <c r="K97" s="147"/>
      <c r="L97" s="57"/>
      <c r="M97" s="139">
        <f>-ROUND(SUM(E97*H97*I97),2)</f>
        <v>-5.25</v>
      </c>
      <c r="N97" s="32"/>
    </row>
    <row r="98" spans="1:14" ht="15.75" customHeight="1">
      <c r="A98" s="29"/>
      <c r="B98" s="42"/>
      <c r="C98" s="166" t="s">
        <v>153</v>
      </c>
      <c r="D98" s="165"/>
      <c r="E98" s="142">
        <v>30</v>
      </c>
      <c r="F98" s="167"/>
      <c r="G98" s="147"/>
      <c r="H98" s="147">
        <v>4</v>
      </c>
      <c r="I98" s="147">
        <v>2.8</v>
      </c>
      <c r="J98" s="147"/>
      <c r="K98" s="147"/>
      <c r="L98" s="147"/>
      <c r="M98" s="139">
        <f>-ROUND(SUM(E98*H98*I98),2)</f>
        <v>-336</v>
      </c>
      <c r="N98" s="32"/>
    </row>
    <row r="99" spans="1:14" ht="15.75" customHeight="1">
      <c r="A99" s="29"/>
      <c r="B99" s="42"/>
      <c r="C99" s="159" t="s">
        <v>127</v>
      </c>
      <c r="D99" s="137"/>
      <c r="E99" s="142"/>
      <c r="F99" s="56"/>
      <c r="G99" s="138"/>
      <c r="H99" s="139"/>
      <c r="I99" s="139"/>
      <c r="J99" s="139"/>
      <c r="K99" s="139"/>
      <c r="L99" s="139"/>
      <c r="M99" s="139"/>
      <c r="N99" s="32"/>
    </row>
    <row r="100" spans="1:14" ht="15.75" customHeight="1">
      <c r="A100" s="29"/>
      <c r="B100" s="42"/>
      <c r="C100" s="140" t="s">
        <v>110</v>
      </c>
      <c r="D100" s="137"/>
      <c r="E100" s="142"/>
      <c r="F100" s="56"/>
      <c r="G100" s="138"/>
      <c r="H100" s="139"/>
      <c r="I100" s="139"/>
      <c r="J100" s="139"/>
      <c r="K100" s="139">
        <v>51.94</v>
      </c>
      <c r="L100" s="139"/>
      <c r="M100" s="139">
        <f>ROUND(SUM(K100),2)</f>
        <v>51.94</v>
      </c>
      <c r="N100" s="32"/>
    </row>
    <row r="101" spans="1:14" ht="15.75" customHeight="1">
      <c r="A101" s="29"/>
      <c r="B101" s="42"/>
      <c r="C101" s="140" t="s">
        <v>111</v>
      </c>
      <c r="D101" s="137"/>
      <c r="E101" s="142"/>
      <c r="F101" s="56"/>
      <c r="G101" s="138"/>
      <c r="H101" s="139"/>
      <c r="I101" s="139"/>
      <c r="J101" s="139"/>
      <c r="K101" s="139">
        <v>52.46</v>
      </c>
      <c r="L101" s="139"/>
      <c r="M101" s="139">
        <f aca="true" t="shared" si="2" ref="M101:M116">ROUND(SUM(K101),2)</f>
        <v>52.46</v>
      </c>
      <c r="N101" s="32"/>
    </row>
    <row r="102" spans="1:14" ht="15.75" customHeight="1">
      <c r="A102" s="29"/>
      <c r="B102" s="42"/>
      <c r="C102" s="140" t="s">
        <v>114</v>
      </c>
      <c r="D102" s="137"/>
      <c r="E102" s="142"/>
      <c r="F102" s="56"/>
      <c r="G102" s="138"/>
      <c r="H102" s="139"/>
      <c r="I102" s="139"/>
      <c r="J102" s="139"/>
      <c r="K102" s="139">
        <v>52.42</v>
      </c>
      <c r="L102" s="139"/>
      <c r="M102" s="139">
        <f t="shared" si="2"/>
        <v>52.42</v>
      </c>
      <c r="N102" s="32"/>
    </row>
    <row r="103" spans="1:14" ht="15.75" customHeight="1">
      <c r="A103" s="29"/>
      <c r="B103" s="42"/>
      <c r="C103" s="140" t="s">
        <v>113</v>
      </c>
      <c r="D103" s="137"/>
      <c r="E103" s="142"/>
      <c r="F103" s="56"/>
      <c r="G103" s="138"/>
      <c r="H103" s="139"/>
      <c r="I103" s="139"/>
      <c r="J103" s="139"/>
      <c r="K103" s="139">
        <v>51.94</v>
      </c>
      <c r="L103" s="139"/>
      <c r="M103" s="139">
        <f t="shared" si="2"/>
        <v>51.94</v>
      </c>
      <c r="N103" s="32"/>
    </row>
    <row r="104" spans="1:14" ht="15.75" customHeight="1">
      <c r="A104" s="29"/>
      <c r="B104" s="42"/>
      <c r="C104" s="140" t="s">
        <v>112</v>
      </c>
      <c r="D104" s="137"/>
      <c r="E104" s="142"/>
      <c r="F104" s="56"/>
      <c r="G104" s="138"/>
      <c r="H104" s="139"/>
      <c r="I104" s="139"/>
      <c r="J104" s="139"/>
      <c r="K104" s="139">
        <v>89.21</v>
      </c>
      <c r="L104" s="139"/>
      <c r="M104" s="139">
        <f t="shared" si="2"/>
        <v>89.21</v>
      </c>
      <c r="N104" s="32"/>
    </row>
    <row r="105" spans="1:14" ht="15.75" customHeight="1">
      <c r="A105" s="29"/>
      <c r="B105" s="42"/>
      <c r="C105" s="140" t="s">
        <v>115</v>
      </c>
      <c r="D105" s="137"/>
      <c r="E105" s="142"/>
      <c r="F105" s="56"/>
      <c r="G105" s="138"/>
      <c r="H105" s="139"/>
      <c r="I105" s="139"/>
      <c r="J105" s="139"/>
      <c r="K105" s="139">
        <v>44.63</v>
      </c>
      <c r="L105" s="139"/>
      <c r="M105" s="139">
        <f t="shared" si="2"/>
        <v>44.63</v>
      </c>
      <c r="N105" s="32"/>
    </row>
    <row r="106" spans="1:14" ht="15.75" customHeight="1">
      <c r="A106" s="29"/>
      <c r="B106" s="42"/>
      <c r="C106" s="140" t="s">
        <v>116</v>
      </c>
      <c r="D106" s="137"/>
      <c r="E106" s="142"/>
      <c r="F106" s="56"/>
      <c r="G106" s="138"/>
      <c r="H106" s="139"/>
      <c r="I106" s="139"/>
      <c r="J106" s="139"/>
      <c r="K106" s="139">
        <v>29.29</v>
      </c>
      <c r="L106" s="139"/>
      <c r="M106" s="139">
        <f t="shared" si="2"/>
        <v>29.29</v>
      </c>
      <c r="N106" s="32"/>
    </row>
    <row r="107" spans="1:14" ht="15.75" customHeight="1">
      <c r="A107" s="29"/>
      <c r="B107" s="42"/>
      <c r="C107" s="140" t="s">
        <v>117</v>
      </c>
      <c r="D107" s="137"/>
      <c r="E107" s="142"/>
      <c r="F107" s="56"/>
      <c r="G107" s="138"/>
      <c r="H107" s="139"/>
      <c r="I107" s="139"/>
      <c r="J107" s="139"/>
      <c r="K107" s="139">
        <v>66.59</v>
      </c>
      <c r="L107" s="139"/>
      <c r="M107" s="139">
        <f t="shared" si="2"/>
        <v>66.59</v>
      </c>
      <c r="N107" s="32"/>
    </row>
    <row r="108" spans="1:14" ht="15.75" customHeight="1">
      <c r="A108" s="29"/>
      <c r="B108" s="42"/>
      <c r="C108" s="140" t="s">
        <v>118</v>
      </c>
      <c r="D108" s="137"/>
      <c r="E108" s="142"/>
      <c r="F108" s="56"/>
      <c r="G108" s="138"/>
      <c r="H108" s="139"/>
      <c r="I108" s="139"/>
      <c r="J108" s="139"/>
      <c r="K108" s="139">
        <v>51.03</v>
      </c>
      <c r="L108" s="139"/>
      <c r="M108" s="139">
        <f t="shared" si="2"/>
        <v>51.03</v>
      </c>
      <c r="N108" s="32"/>
    </row>
    <row r="109" spans="1:14" ht="15.75" customHeight="1">
      <c r="A109" s="29"/>
      <c r="B109" s="42"/>
      <c r="C109" s="140" t="s">
        <v>119</v>
      </c>
      <c r="D109" s="137"/>
      <c r="E109" s="142"/>
      <c r="F109" s="56"/>
      <c r="G109" s="138"/>
      <c r="H109" s="139"/>
      <c r="I109" s="139"/>
      <c r="J109" s="139"/>
      <c r="K109" s="139">
        <v>7.35</v>
      </c>
      <c r="L109" s="139"/>
      <c r="M109" s="139">
        <f t="shared" si="2"/>
        <v>7.35</v>
      </c>
      <c r="N109" s="32"/>
    </row>
    <row r="110" spans="1:14" ht="15.75" customHeight="1">
      <c r="A110" s="29"/>
      <c r="B110" s="42"/>
      <c r="C110" s="140" t="s">
        <v>120</v>
      </c>
      <c r="D110" s="137"/>
      <c r="E110" s="142"/>
      <c r="F110" s="56"/>
      <c r="G110" s="138"/>
      <c r="H110" s="139"/>
      <c r="I110" s="139"/>
      <c r="J110" s="139"/>
      <c r="K110" s="139">
        <v>25.78</v>
      </c>
      <c r="L110" s="139"/>
      <c r="M110" s="139">
        <f t="shared" si="2"/>
        <v>25.78</v>
      </c>
      <c r="N110" s="32"/>
    </row>
    <row r="111" spans="1:14" ht="15.75" customHeight="1">
      <c r="A111" s="29"/>
      <c r="B111" s="42"/>
      <c r="C111" s="140" t="s">
        <v>115</v>
      </c>
      <c r="D111" s="137"/>
      <c r="E111" s="142"/>
      <c r="F111" s="56"/>
      <c r="G111" s="138"/>
      <c r="H111" s="139"/>
      <c r="I111" s="139"/>
      <c r="J111" s="139"/>
      <c r="K111" s="139">
        <v>21.5</v>
      </c>
      <c r="L111" s="139"/>
      <c r="M111" s="139">
        <f t="shared" si="2"/>
        <v>21.5</v>
      </c>
      <c r="N111" s="32"/>
    </row>
    <row r="112" spans="1:14" ht="15.75" customHeight="1">
      <c r="A112" s="29"/>
      <c r="B112" s="42"/>
      <c r="C112" s="140" t="s">
        <v>78</v>
      </c>
      <c r="D112" s="137"/>
      <c r="E112" s="142"/>
      <c r="F112" s="56"/>
      <c r="G112" s="138"/>
      <c r="H112" s="139"/>
      <c r="I112" s="139"/>
      <c r="J112" s="139"/>
      <c r="K112" s="139">
        <v>29.13</v>
      </c>
      <c r="L112" s="139"/>
      <c r="M112" s="139">
        <f t="shared" si="2"/>
        <v>29.13</v>
      </c>
      <c r="N112" s="32"/>
    </row>
    <row r="113" spans="1:14" ht="15.75" customHeight="1">
      <c r="A113" s="29"/>
      <c r="B113" s="42"/>
      <c r="C113" s="140" t="s">
        <v>121</v>
      </c>
      <c r="D113" s="137"/>
      <c r="E113" s="142"/>
      <c r="F113" s="56"/>
      <c r="G113" s="138"/>
      <c r="H113" s="139"/>
      <c r="I113" s="139"/>
      <c r="J113" s="139"/>
      <c r="K113" s="139">
        <v>36.58</v>
      </c>
      <c r="L113" s="139"/>
      <c r="M113" s="139">
        <f t="shared" si="2"/>
        <v>36.58</v>
      </c>
      <c r="N113" s="32"/>
    </row>
    <row r="114" spans="1:14" ht="15.75" customHeight="1">
      <c r="A114" s="29"/>
      <c r="B114" s="42"/>
      <c r="C114" s="140" t="s">
        <v>77</v>
      </c>
      <c r="D114" s="137"/>
      <c r="E114" s="142"/>
      <c r="F114" s="56"/>
      <c r="G114" s="138"/>
      <c r="H114" s="139"/>
      <c r="I114" s="139"/>
      <c r="J114" s="139"/>
      <c r="K114" s="139">
        <v>21.66</v>
      </c>
      <c r="L114" s="139"/>
      <c r="M114" s="139">
        <f t="shared" si="2"/>
        <v>21.66</v>
      </c>
      <c r="N114" s="32"/>
    </row>
    <row r="115" spans="1:14" ht="15.75" customHeight="1">
      <c r="A115" s="29"/>
      <c r="B115" s="42"/>
      <c r="C115" s="140" t="s">
        <v>122</v>
      </c>
      <c r="D115" s="137"/>
      <c r="E115" s="142"/>
      <c r="F115" s="56"/>
      <c r="G115" s="138"/>
      <c r="H115" s="139"/>
      <c r="I115" s="139"/>
      <c r="J115" s="139"/>
      <c r="K115" s="139">
        <v>35.89</v>
      </c>
      <c r="L115" s="139"/>
      <c r="M115" s="139">
        <f t="shared" si="2"/>
        <v>35.89</v>
      </c>
      <c r="N115" s="32"/>
    </row>
    <row r="116" spans="1:14" ht="15.75" customHeight="1">
      <c r="A116" s="29"/>
      <c r="B116" s="42"/>
      <c r="C116" s="140" t="s">
        <v>76</v>
      </c>
      <c r="D116" s="137"/>
      <c r="E116" s="142"/>
      <c r="F116" s="56"/>
      <c r="G116" s="138"/>
      <c r="H116" s="139"/>
      <c r="I116" s="139"/>
      <c r="J116" s="139"/>
      <c r="K116" s="139">
        <v>193.45</v>
      </c>
      <c r="L116" s="139"/>
      <c r="M116" s="139">
        <f t="shared" si="2"/>
        <v>193.45</v>
      </c>
      <c r="N116" s="32"/>
    </row>
    <row r="117" spans="1:14" ht="15.75" customHeight="1">
      <c r="A117" s="29"/>
      <c r="B117" s="42"/>
      <c r="C117" s="140" t="s">
        <v>100</v>
      </c>
      <c r="D117" s="137"/>
      <c r="E117" s="142"/>
      <c r="F117" s="56"/>
      <c r="G117" s="138"/>
      <c r="H117" s="139"/>
      <c r="I117" s="139">
        <v>3.3</v>
      </c>
      <c r="J117" s="139">
        <v>184.6</v>
      </c>
      <c r="K117" s="139"/>
      <c r="L117" s="139"/>
      <c r="M117" s="139">
        <f>ROUND(SUM(I117*J117),2)</f>
        <v>609.18</v>
      </c>
      <c r="N117" s="32"/>
    </row>
    <row r="118" spans="1:14" ht="15.75" customHeight="1">
      <c r="A118" s="29"/>
      <c r="B118" s="42"/>
      <c r="C118" s="159" t="s">
        <v>128</v>
      </c>
      <c r="D118" s="137"/>
      <c r="E118" s="142"/>
      <c r="F118" s="56"/>
      <c r="G118" s="138"/>
      <c r="H118" s="139"/>
      <c r="I118" s="139"/>
      <c r="J118" s="139"/>
      <c r="K118" s="139"/>
      <c r="L118" s="139"/>
      <c r="M118" s="160">
        <f>ROUND(SUM(M119:M161),2)</f>
        <v>3187.6</v>
      </c>
      <c r="N118" s="32"/>
    </row>
    <row r="119" spans="1:14" ht="15.75" customHeight="1">
      <c r="A119" s="29"/>
      <c r="B119" s="42"/>
      <c r="C119" s="140" t="s">
        <v>129</v>
      </c>
      <c r="D119" s="137"/>
      <c r="E119" s="142"/>
      <c r="F119" s="56"/>
      <c r="G119" s="138"/>
      <c r="H119" s="139"/>
      <c r="I119" s="139">
        <v>3</v>
      </c>
      <c r="J119" s="139">
        <v>29.4</v>
      </c>
      <c r="K119" s="139"/>
      <c r="L119" s="139"/>
      <c r="M119" s="139">
        <f>ROUND(SUM(I119*J119),2)</f>
        <v>88.2</v>
      </c>
      <c r="N119" s="32"/>
    </row>
    <row r="120" spans="1:14" ht="15.75" customHeight="1">
      <c r="A120" s="29"/>
      <c r="B120" s="42"/>
      <c r="C120" s="140" t="s">
        <v>130</v>
      </c>
      <c r="D120" s="137"/>
      <c r="E120" s="142"/>
      <c r="F120" s="56"/>
      <c r="G120" s="138"/>
      <c r="H120" s="139"/>
      <c r="I120" s="139">
        <v>3</v>
      </c>
      <c r="J120" s="139">
        <v>29.14</v>
      </c>
      <c r="K120" s="139"/>
      <c r="L120" s="139"/>
      <c r="M120" s="139">
        <f aca="true" t="shared" si="3" ref="M120:M136">ROUND(SUM(I120*J120),2)</f>
        <v>87.42</v>
      </c>
      <c r="N120" s="32"/>
    </row>
    <row r="121" spans="1:14" ht="15.75" customHeight="1">
      <c r="A121" s="29"/>
      <c r="B121" s="42"/>
      <c r="C121" s="140" t="s">
        <v>131</v>
      </c>
      <c r="D121" s="137"/>
      <c r="E121" s="142"/>
      <c r="F121" s="56"/>
      <c r="G121" s="138"/>
      <c r="H121" s="139"/>
      <c r="I121" s="139">
        <v>3</v>
      </c>
      <c r="J121" s="139">
        <v>29.42</v>
      </c>
      <c r="K121" s="139"/>
      <c r="L121" s="139"/>
      <c r="M121" s="139">
        <f t="shared" si="3"/>
        <v>88.26</v>
      </c>
      <c r="N121" s="32"/>
    </row>
    <row r="122" spans="1:14" ht="15.75" customHeight="1">
      <c r="A122" s="29"/>
      <c r="B122" s="42"/>
      <c r="C122" s="140" t="s">
        <v>132</v>
      </c>
      <c r="D122" s="137"/>
      <c r="E122" s="142"/>
      <c r="F122" s="56"/>
      <c r="G122" s="138"/>
      <c r="H122" s="139"/>
      <c r="I122" s="139">
        <v>3</v>
      </c>
      <c r="J122" s="139">
        <v>29.28</v>
      </c>
      <c r="K122" s="139"/>
      <c r="L122" s="139"/>
      <c r="M122" s="139">
        <f t="shared" si="3"/>
        <v>87.84</v>
      </c>
      <c r="N122" s="32"/>
    </row>
    <row r="123" spans="1:14" ht="15.75" customHeight="1">
      <c r="A123" s="29"/>
      <c r="B123" s="42"/>
      <c r="C123" s="140" t="s">
        <v>133</v>
      </c>
      <c r="D123" s="137"/>
      <c r="E123" s="142"/>
      <c r="F123" s="56"/>
      <c r="G123" s="138"/>
      <c r="H123" s="139"/>
      <c r="I123" s="139">
        <v>3</v>
      </c>
      <c r="J123" s="139">
        <v>10.71</v>
      </c>
      <c r="K123" s="139"/>
      <c r="L123" s="139"/>
      <c r="M123" s="139">
        <f t="shared" si="3"/>
        <v>32.13</v>
      </c>
      <c r="N123" s="32"/>
    </row>
    <row r="124" spans="1:14" ht="15.75" customHeight="1">
      <c r="A124" s="29"/>
      <c r="B124" s="42"/>
      <c r="C124" s="140" t="s">
        <v>133</v>
      </c>
      <c r="D124" s="137"/>
      <c r="E124" s="142"/>
      <c r="F124" s="56"/>
      <c r="G124" s="138"/>
      <c r="H124" s="139"/>
      <c r="I124" s="139">
        <v>3</v>
      </c>
      <c r="J124" s="139">
        <v>70.71</v>
      </c>
      <c r="K124" s="139"/>
      <c r="L124" s="139"/>
      <c r="M124" s="139">
        <f t="shared" si="3"/>
        <v>212.13</v>
      </c>
      <c r="N124" s="32"/>
    </row>
    <row r="125" spans="1:14" ht="15.75" customHeight="1">
      <c r="A125" s="29"/>
      <c r="B125" s="42"/>
      <c r="C125" s="140" t="s">
        <v>144</v>
      </c>
      <c r="D125" s="137"/>
      <c r="E125" s="142"/>
      <c r="F125" s="56"/>
      <c r="G125" s="138"/>
      <c r="H125" s="139"/>
      <c r="I125" s="139">
        <v>3</v>
      </c>
      <c r="J125" s="139">
        <v>8.8</v>
      </c>
      <c r="K125" s="139"/>
      <c r="L125" s="139"/>
      <c r="M125" s="139">
        <f t="shared" si="3"/>
        <v>26.4</v>
      </c>
      <c r="N125" s="32"/>
    </row>
    <row r="126" spans="1:14" ht="15.75" customHeight="1">
      <c r="A126" s="29"/>
      <c r="B126" s="42"/>
      <c r="C126" s="140" t="s">
        <v>134</v>
      </c>
      <c r="D126" s="137"/>
      <c r="E126" s="142"/>
      <c r="F126" s="56"/>
      <c r="G126" s="138"/>
      <c r="H126" s="139"/>
      <c r="I126" s="139">
        <v>3</v>
      </c>
      <c r="J126" s="139">
        <v>29.34</v>
      </c>
      <c r="K126" s="139"/>
      <c r="L126" s="139"/>
      <c r="M126" s="139">
        <f t="shared" si="3"/>
        <v>88.02</v>
      </c>
      <c r="N126" s="32"/>
    </row>
    <row r="127" spans="1:14" ht="15.75" customHeight="1">
      <c r="A127" s="29"/>
      <c r="B127" s="42"/>
      <c r="C127" s="54" t="s">
        <v>135</v>
      </c>
      <c r="D127" s="137"/>
      <c r="E127" s="142"/>
      <c r="F127" s="56"/>
      <c r="G127" s="138"/>
      <c r="H127" s="139"/>
      <c r="I127" s="139">
        <v>3</v>
      </c>
      <c r="J127" s="139">
        <v>29.32</v>
      </c>
      <c r="K127" s="139"/>
      <c r="L127" s="139"/>
      <c r="M127" s="139">
        <f t="shared" si="3"/>
        <v>87.96</v>
      </c>
      <c r="N127" s="32"/>
    </row>
    <row r="128" spans="1:14" ht="15.75" customHeight="1">
      <c r="A128" s="29"/>
      <c r="B128" s="42"/>
      <c r="C128" s="54" t="s">
        <v>136</v>
      </c>
      <c r="D128" s="137"/>
      <c r="E128" s="142"/>
      <c r="F128" s="56"/>
      <c r="G128" s="138"/>
      <c r="H128" s="139"/>
      <c r="I128" s="139">
        <v>3</v>
      </c>
      <c r="J128" s="139">
        <v>31.82</v>
      </c>
      <c r="K128" s="139"/>
      <c r="L128" s="139"/>
      <c r="M128" s="139">
        <f t="shared" si="3"/>
        <v>95.46</v>
      </c>
      <c r="N128" s="32"/>
    </row>
    <row r="129" spans="1:14" ht="15.75" customHeight="1">
      <c r="A129" s="185"/>
      <c r="B129" s="179"/>
      <c r="C129" s="186" t="s">
        <v>137</v>
      </c>
      <c r="D129" s="181"/>
      <c r="E129" s="182"/>
      <c r="F129" s="78"/>
      <c r="G129" s="183"/>
      <c r="H129" s="184"/>
      <c r="I129" s="184">
        <v>3</v>
      </c>
      <c r="J129" s="184">
        <v>34.35</v>
      </c>
      <c r="K129" s="184"/>
      <c r="L129" s="184"/>
      <c r="M129" s="184">
        <f t="shared" si="3"/>
        <v>103.05</v>
      </c>
      <c r="N129" s="32"/>
    </row>
    <row r="130" spans="1:14" ht="15.75" customHeight="1">
      <c r="A130" s="29"/>
      <c r="B130" s="42"/>
      <c r="C130" s="54" t="s">
        <v>138</v>
      </c>
      <c r="D130" s="137"/>
      <c r="E130" s="142"/>
      <c r="F130" s="56"/>
      <c r="G130" s="138"/>
      <c r="H130" s="139"/>
      <c r="I130" s="139">
        <v>3</v>
      </c>
      <c r="J130" s="139">
        <v>29.58</v>
      </c>
      <c r="K130" s="139"/>
      <c r="L130" s="139"/>
      <c r="M130" s="139">
        <f t="shared" si="3"/>
        <v>88.74</v>
      </c>
      <c r="N130" s="32"/>
    </row>
    <row r="131" spans="1:14" ht="15.75" customHeight="1">
      <c r="A131" s="29"/>
      <c r="B131" s="42"/>
      <c r="C131" s="54" t="s">
        <v>139</v>
      </c>
      <c r="D131" s="137"/>
      <c r="E131" s="142"/>
      <c r="F131" s="56"/>
      <c r="G131" s="138"/>
      <c r="H131" s="139"/>
      <c r="I131" s="139">
        <v>3</v>
      </c>
      <c r="J131" s="139">
        <v>41.13</v>
      </c>
      <c r="K131" s="139"/>
      <c r="L131" s="139"/>
      <c r="M131" s="139">
        <f t="shared" si="3"/>
        <v>123.39</v>
      </c>
      <c r="N131" s="32"/>
    </row>
    <row r="132" spans="1:14" ht="15.75" customHeight="1">
      <c r="A132" s="29"/>
      <c r="B132" s="42"/>
      <c r="C132" s="54" t="s">
        <v>120</v>
      </c>
      <c r="D132" s="137"/>
      <c r="E132" s="142"/>
      <c r="F132" s="56"/>
      <c r="G132" s="138"/>
      <c r="H132" s="139"/>
      <c r="I132" s="139">
        <v>3</v>
      </c>
      <c r="J132" s="139">
        <v>21.18</v>
      </c>
      <c r="K132" s="139"/>
      <c r="L132" s="139"/>
      <c r="M132" s="139">
        <f t="shared" si="3"/>
        <v>63.54</v>
      </c>
      <c r="N132" s="32"/>
    </row>
    <row r="133" spans="1:16" ht="15.75" customHeight="1">
      <c r="A133" s="29"/>
      <c r="B133" s="42"/>
      <c r="C133" s="140" t="s">
        <v>140</v>
      </c>
      <c r="D133" s="137"/>
      <c r="E133" s="142"/>
      <c r="F133" s="56"/>
      <c r="G133" s="138"/>
      <c r="H133" s="139"/>
      <c r="I133" s="139">
        <v>3</v>
      </c>
      <c r="J133" s="139">
        <v>14.95</v>
      </c>
      <c r="K133" s="139"/>
      <c r="L133" s="139"/>
      <c r="M133" s="139">
        <f t="shared" si="3"/>
        <v>44.85</v>
      </c>
      <c r="N133" s="32"/>
      <c r="P133" s="27"/>
    </row>
    <row r="134" spans="1:14" ht="15.75" customHeight="1">
      <c r="A134" s="29"/>
      <c r="B134" s="42"/>
      <c r="C134" s="54" t="s">
        <v>141</v>
      </c>
      <c r="D134" s="137"/>
      <c r="E134" s="142"/>
      <c r="F134" s="56"/>
      <c r="G134" s="138"/>
      <c r="H134" s="139"/>
      <c r="I134" s="139">
        <v>3</v>
      </c>
      <c r="J134" s="139">
        <v>27.13</v>
      </c>
      <c r="K134" s="139"/>
      <c r="L134" s="139"/>
      <c r="M134" s="139">
        <f t="shared" si="3"/>
        <v>81.39</v>
      </c>
      <c r="N134" s="32"/>
    </row>
    <row r="135" spans="1:14" ht="15.75" customHeight="1">
      <c r="A135" s="29"/>
      <c r="B135" s="42"/>
      <c r="C135" s="54" t="s">
        <v>142</v>
      </c>
      <c r="D135" s="137"/>
      <c r="E135" s="142"/>
      <c r="F135" s="56"/>
      <c r="G135" s="138"/>
      <c r="H135" s="139"/>
      <c r="I135" s="139">
        <v>3</v>
      </c>
      <c r="J135" s="139">
        <v>29.31</v>
      </c>
      <c r="K135" s="139"/>
      <c r="L135" s="139"/>
      <c r="M135" s="139">
        <f t="shared" si="3"/>
        <v>87.93</v>
      </c>
      <c r="N135" s="32"/>
    </row>
    <row r="136" spans="1:14" ht="15.75" customHeight="1">
      <c r="A136" s="29"/>
      <c r="B136" s="42"/>
      <c r="C136" s="54" t="s">
        <v>143</v>
      </c>
      <c r="D136" s="137"/>
      <c r="E136" s="142"/>
      <c r="F136" s="56"/>
      <c r="G136" s="138"/>
      <c r="H136" s="139"/>
      <c r="I136" s="139">
        <v>3</v>
      </c>
      <c r="J136" s="139">
        <v>29.47</v>
      </c>
      <c r="K136" s="139"/>
      <c r="L136" s="139"/>
      <c r="M136" s="139">
        <f t="shared" si="3"/>
        <v>88.41</v>
      </c>
      <c r="N136" s="32"/>
    </row>
    <row r="137" spans="1:14" ht="15.75" customHeight="1">
      <c r="A137" s="29"/>
      <c r="B137" s="42"/>
      <c r="C137" s="54" t="s">
        <v>124</v>
      </c>
      <c r="D137" s="137"/>
      <c r="E137" s="142">
        <v>15</v>
      </c>
      <c r="F137" s="56"/>
      <c r="G137" s="138"/>
      <c r="H137" s="139">
        <v>0.8</v>
      </c>
      <c r="I137" s="139">
        <v>2.1</v>
      </c>
      <c r="J137" s="139"/>
      <c r="K137" s="139"/>
      <c r="L137" s="139"/>
      <c r="M137" s="139">
        <f>-ROUND(SUM(E137*H137*I137),2)</f>
        <v>-25.2</v>
      </c>
      <c r="N137" s="32"/>
    </row>
    <row r="138" spans="1:14" ht="15.75" customHeight="1">
      <c r="A138" s="29"/>
      <c r="B138" s="42"/>
      <c r="C138" s="54" t="s">
        <v>145</v>
      </c>
      <c r="D138" s="137"/>
      <c r="E138" s="142">
        <v>2</v>
      </c>
      <c r="F138" s="56"/>
      <c r="G138" s="138"/>
      <c r="H138" s="139">
        <v>0.6</v>
      </c>
      <c r="I138" s="139">
        <v>2.1</v>
      </c>
      <c r="J138" s="139"/>
      <c r="K138" s="139"/>
      <c r="L138" s="139"/>
      <c r="M138" s="139">
        <f>-ROUND(SUM(E138*H138*I138),2)</f>
        <v>-2.52</v>
      </c>
      <c r="N138" s="32"/>
    </row>
    <row r="139" spans="1:14" ht="15.75" customHeight="1">
      <c r="A139" s="29"/>
      <c r="B139" s="42"/>
      <c r="C139" s="140" t="s">
        <v>146</v>
      </c>
      <c r="D139" s="137"/>
      <c r="E139" s="142">
        <v>1</v>
      </c>
      <c r="F139" s="56"/>
      <c r="G139" s="138"/>
      <c r="H139" s="139">
        <v>0.7</v>
      </c>
      <c r="I139" s="139">
        <v>2.1</v>
      </c>
      <c r="J139" s="139"/>
      <c r="K139" s="139"/>
      <c r="L139" s="139"/>
      <c r="M139" s="139">
        <f>-ROUND(SUM(E139*H139*I139),2)</f>
        <v>-1.47</v>
      </c>
      <c r="N139" s="32"/>
    </row>
    <row r="140" spans="1:14" ht="15.75" customHeight="1">
      <c r="A140" s="29"/>
      <c r="B140" s="42"/>
      <c r="C140" s="166" t="s">
        <v>153</v>
      </c>
      <c r="D140" s="165"/>
      <c r="E140" s="142">
        <v>30</v>
      </c>
      <c r="F140" s="167"/>
      <c r="G140" s="147"/>
      <c r="H140" s="147">
        <v>4</v>
      </c>
      <c r="I140" s="147">
        <v>2.8</v>
      </c>
      <c r="J140" s="147"/>
      <c r="K140" s="147"/>
      <c r="L140" s="147"/>
      <c r="M140" s="139">
        <f>-ROUND(SUM(E140*H140*I140),2)</f>
        <v>-336</v>
      </c>
      <c r="N140" s="32"/>
    </row>
    <row r="141" spans="1:14" ht="15" customHeight="1">
      <c r="A141" s="52"/>
      <c r="B141" s="53"/>
      <c r="C141" s="159" t="s">
        <v>91</v>
      </c>
      <c r="D141" s="55"/>
      <c r="E141" s="142"/>
      <c r="F141" s="56"/>
      <c r="G141" s="138"/>
      <c r="H141" s="139"/>
      <c r="I141" s="139"/>
      <c r="J141" s="139"/>
      <c r="K141" s="139"/>
      <c r="L141" s="139"/>
      <c r="M141" s="144"/>
      <c r="N141" s="32"/>
    </row>
    <row r="142" spans="1:14" ht="15.75" customHeight="1">
      <c r="A142" s="29"/>
      <c r="B142" s="42"/>
      <c r="C142" s="140" t="s">
        <v>129</v>
      </c>
      <c r="D142" s="137"/>
      <c r="E142" s="142"/>
      <c r="F142" s="56"/>
      <c r="G142" s="138"/>
      <c r="H142" s="139"/>
      <c r="I142" s="139"/>
      <c r="J142" s="139"/>
      <c r="K142" s="139">
        <v>51.94</v>
      </c>
      <c r="L142" s="139"/>
      <c r="M142" s="139">
        <f>ROUND(SUM(K142),2)</f>
        <v>51.94</v>
      </c>
      <c r="N142" s="32"/>
    </row>
    <row r="143" spans="1:14" ht="15.75" customHeight="1">
      <c r="A143" s="29"/>
      <c r="B143" s="42"/>
      <c r="C143" s="140" t="s">
        <v>130</v>
      </c>
      <c r="D143" s="137"/>
      <c r="E143" s="142"/>
      <c r="F143" s="56"/>
      <c r="G143" s="138"/>
      <c r="H143" s="139"/>
      <c r="I143" s="139"/>
      <c r="J143" s="139"/>
      <c r="K143" s="139">
        <v>51.46</v>
      </c>
      <c r="L143" s="139"/>
      <c r="M143" s="139">
        <f aca="true" t="shared" si="4" ref="M143:M160">ROUND(SUM(K143),2)</f>
        <v>51.46</v>
      </c>
      <c r="N143" s="32"/>
    </row>
    <row r="144" spans="1:14" ht="15.75" customHeight="1">
      <c r="A144" s="29"/>
      <c r="B144" s="42"/>
      <c r="C144" s="140" t="s">
        <v>131</v>
      </c>
      <c r="D144" s="137"/>
      <c r="E144" s="142"/>
      <c r="F144" s="56"/>
      <c r="G144" s="138"/>
      <c r="H144" s="139"/>
      <c r="I144" s="139"/>
      <c r="J144" s="139"/>
      <c r="K144" s="139">
        <v>52.42</v>
      </c>
      <c r="L144" s="139"/>
      <c r="M144" s="139">
        <f t="shared" si="4"/>
        <v>52.42</v>
      </c>
      <c r="N144" s="32"/>
    </row>
    <row r="145" spans="1:14" ht="15.75" customHeight="1">
      <c r="A145" s="29"/>
      <c r="B145" s="42"/>
      <c r="C145" s="140" t="s">
        <v>132</v>
      </c>
      <c r="D145" s="137"/>
      <c r="E145" s="142"/>
      <c r="F145" s="56"/>
      <c r="G145" s="138"/>
      <c r="H145" s="139"/>
      <c r="I145" s="139"/>
      <c r="J145" s="139"/>
      <c r="K145" s="139">
        <v>51.94</v>
      </c>
      <c r="L145" s="139"/>
      <c r="M145" s="139">
        <f t="shared" si="4"/>
        <v>51.94</v>
      </c>
      <c r="N145" s="32"/>
    </row>
    <row r="146" spans="1:14" ht="15.75" customHeight="1">
      <c r="A146" s="29"/>
      <c r="B146" s="42"/>
      <c r="C146" s="140" t="s">
        <v>133</v>
      </c>
      <c r="D146" s="137"/>
      <c r="E146" s="142"/>
      <c r="F146" s="56"/>
      <c r="G146" s="138"/>
      <c r="H146" s="139"/>
      <c r="I146" s="139"/>
      <c r="J146" s="139"/>
      <c r="K146" s="139">
        <v>7.14</v>
      </c>
      <c r="L146" s="139"/>
      <c r="M146" s="139">
        <f t="shared" si="4"/>
        <v>7.14</v>
      </c>
      <c r="N146" s="32"/>
    </row>
    <row r="147" spans="1:14" ht="15.75" customHeight="1">
      <c r="A147" s="29"/>
      <c r="B147" s="42"/>
      <c r="C147" s="140" t="s">
        <v>133</v>
      </c>
      <c r="D147" s="137"/>
      <c r="E147" s="142"/>
      <c r="F147" s="56"/>
      <c r="G147" s="138"/>
      <c r="H147" s="139"/>
      <c r="I147" s="139"/>
      <c r="J147" s="139"/>
      <c r="K147" s="139">
        <v>7.14</v>
      </c>
      <c r="L147" s="139"/>
      <c r="M147" s="139">
        <f t="shared" si="4"/>
        <v>7.14</v>
      </c>
      <c r="N147" s="32"/>
    </row>
    <row r="148" spans="1:14" ht="15.75" customHeight="1">
      <c r="A148" s="29"/>
      <c r="B148" s="42"/>
      <c r="C148" s="140" t="s">
        <v>144</v>
      </c>
      <c r="D148" s="137"/>
      <c r="E148" s="142"/>
      <c r="F148" s="56"/>
      <c r="G148" s="138"/>
      <c r="H148" s="139"/>
      <c r="I148" s="139"/>
      <c r="J148" s="139"/>
      <c r="K148" s="139">
        <v>4.84</v>
      </c>
      <c r="L148" s="139"/>
      <c r="M148" s="139">
        <f t="shared" si="4"/>
        <v>4.84</v>
      </c>
      <c r="N148" s="32"/>
    </row>
    <row r="149" spans="1:14" ht="15.75" customHeight="1">
      <c r="A149" s="29"/>
      <c r="B149" s="42"/>
      <c r="C149" s="140" t="s">
        <v>134</v>
      </c>
      <c r="D149" s="137"/>
      <c r="E149" s="142"/>
      <c r="F149" s="56"/>
      <c r="G149" s="138"/>
      <c r="H149" s="57"/>
      <c r="I149" s="139"/>
      <c r="J149" s="139"/>
      <c r="K149" s="139">
        <v>52.21</v>
      </c>
      <c r="L149" s="139"/>
      <c r="M149" s="139">
        <f t="shared" si="4"/>
        <v>52.21</v>
      </c>
      <c r="N149" s="32"/>
    </row>
    <row r="150" spans="1:14" ht="15.75" customHeight="1">
      <c r="A150" s="29"/>
      <c r="B150" s="42"/>
      <c r="C150" s="54" t="s">
        <v>135</v>
      </c>
      <c r="D150" s="137"/>
      <c r="E150" s="142"/>
      <c r="F150" s="56"/>
      <c r="G150" s="138"/>
      <c r="H150" s="57"/>
      <c r="I150" s="139"/>
      <c r="J150" s="139"/>
      <c r="K150" s="139">
        <v>51.94</v>
      </c>
      <c r="L150" s="139"/>
      <c r="M150" s="139">
        <f t="shared" si="4"/>
        <v>51.94</v>
      </c>
      <c r="N150" s="32"/>
    </row>
    <row r="151" spans="1:14" ht="15.75" customHeight="1">
      <c r="A151" s="29"/>
      <c r="B151" s="42"/>
      <c r="C151" s="54" t="s">
        <v>136</v>
      </c>
      <c r="D151" s="137"/>
      <c r="E151" s="142"/>
      <c r="F151" s="56"/>
      <c r="G151" s="138"/>
      <c r="H151" s="57"/>
      <c r="I151" s="139"/>
      <c r="J151" s="139"/>
      <c r="K151" s="139">
        <v>51.94</v>
      </c>
      <c r="L151" s="139"/>
      <c r="M151" s="139">
        <f t="shared" si="4"/>
        <v>51.94</v>
      </c>
      <c r="N151" s="32"/>
    </row>
    <row r="152" spans="1:14" ht="15.75" customHeight="1">
      <c r="A152" s="29"/>
      <c r="B152" s="42"/>
      <c r="C152" s="54" t="s">
        <v>137</v>
      </c>
      <c r="D152" s="137"/>
      <c r="E152" s="142"/>
      <c r="F152" s="56"/>
      <c r="G152" s="138"/>
      <c r="H152" s="57"/>
      <c r="I152" s="139"/>
      <c r="J152" s="139"/>
      <c r="K152" s="139">
        <v>55.59</v>
      </c>
      <c r="L152" s="139"/>
      <c r="M152" s="139">
        <f t="shared" si="4"/>
        <v>55.59</v>
      </c>
      <c r="N152" s="32"/>
    </row>
    <row r="153" spans="1:14" ht="15.75" customHeight="1">
      <c r="A153" s="29"/>
      <c r="B153" s="42"/>
      <c r="C153" s="54" t="s">
        <v>138</v>
      </c>
      <c r="D153" s="137"/>
      <c r="E153" s="142"/>
      <c r="F153" s="56"/>
      <c r="G153" s="138"/>
      <c r="H153" s="57"/>
      <c r="I153" s="139"/>
      <c r="J153" s="139"/>
      <c r="K153" s="139">
        <v>51.57</v>
      </c>
      <c r="L153" s="139"/>
      <c r="M153" s="139">
        <f t="shared" si="4"/>
        <v>51.57</v>
      </c>
      <c r="N153" s="32"/>
    </row>
    <row r="154" spans="1:14" ht="15.75" customHeight="1">
      <c r="A154" s="29"/>
      <c r="B154" s="42"/>
      <c r="C154" s="54" t="s">
        <v>119</v>
      </c>
      <c r="D154" s="137"/>
      <c r="E154" s="142"/>
      <c r="F154" s="56"/>
      <c r="G154" s="138"/>
      <c r="H154" s="57"/>
      <c r="I154" s="139"/>
      <c r="J154" s="139"/>
      <c r="K154" s="139">
        <v>7.35</v>
      </c>
      <c r="L154" s="139"/>
      <c r="M154" s="139">
        <f t="shared" si="4"/>
        <v>7.35</v>
      </c>
      <c r="N154" s="32"/>
    </row>
    <row r="155" spans="1:14" ht="15.75" customHeight="1">
      <c r="A155" s="29"/>
      <c r="B155" s="42"/>
      <c r="C155" s="54" t="s">
        <v>120</v>
      </c>
      <c r="D155" s="137"/>
      <c r="E155" s="142"/>
      <c r="F155" s="56"/>
      <c r="G155" s="138"/>
      <c r="H155" s="57"/>
      <c r="I155" s="139"/>
      <c r="J155" s="139"/>
      <c r="K155" s="139">
        <v>25.78</v>
      </c>
      <c r="L155" s="139"/>
      <c r="M155" s="139">
        <f t="shared" si="4"/>
        <v>25.78</v>
      </c>
      <c r="N155" s="32"/>
    </row>
    <row r="156" spans="1:14" ht="15.75" customHeight="1">
      <c r="A156" s="29"/>
      <c r="B156" s="42"/>
      <c r="C156" s="140" t="s">
        <v>140</v>
      </c>
      <c r="D156" s="137"/>
      <c r="E156" s="142"/>
      <c r="F156" s="56"/>
      <c r="G156" s="138"/>
      <c r="H156" s="57"/>
      <c r="I156" s="139"/>
      <c r="J156" s="139"/>
      <c r="K156" s="139">
        <v>5.33</v>
      </c>
      <c r="L156" s="139"/>
      <c r="M156" s="139">
        <f t="shared" si="4"/>
        <v>5.33</v>
      </c>
      <c r="N156" s="32"/>
    </row>
    <row r="157" spans="1:14" ht="15.75" customHeight="1">
      <c r="A157" s="29"/>
      <c r="B157" s="42"/>
      <c r="C157" s="54" t="s">
        <v>141</v>
      </c>
      <c r="D157" s="137"/>
      <c r="E157" s="142"/>
      <c r="F157" s="56"/>
      <c r="G157" s="138"/>
      <c r="H157" s="57"/>
      <c r="I157" s="139"/>
      <c r="J157" s="139"/>
      <c r="K157" s="139">
        <v>44.52</v>
      </c>
      <c r="L157" s="139"/>
      <c r="M157" s="139">
        <f t="shared" si="4"/>
        <v>44.52</v>
      </c>
      <c r="N157" s="32"/>
    </row>
    <row r="158" spans="1:14" ht="15.75" customHeight="1">
      <c r="A158" s="29"/>
      <c r="B158" s="42"/>
      <c r="C158" s="54" t="s">
        <v>142</v>
      </c>
      <c r="D158" s="137"/>
      <c r="E158" s="142"/>
      <c r="F158" s="56"/>
      <c r="G158" s="138"/>
      <c r="H158" s="57"/>
      <c r="I158" s="139"/>
      <c r="J158" s="139"/>
      <c r="K158" s="139">
        <v>51.94</v>
      </c>
      <c r="L158" s="139"/>
      <c r="M158" s="139">
        <f t="shared" si="4"/>
        <v>51.94</v>
      </c>
      <c r="N158" s="32"/>
    </row>
    <row r="159" spans="1:14" ht="15.75" customHeight="1">
      <c r="A159" s="29"/>
      <c r="B159" s="42"/>
      <c r="C159" s="54" t="s">
        <v>143</v>
      </c>
      <c r="D159" s="137"/>
      <c r="E159" s="142"/>
      <c r="F159" s="56"/>
      <c r="G159" s="138"/>
      <c r="H159" s="57"/>
      <c r="I159" s="139"/>
      <c r="J159" s="139"/>
      <c r="K159" s="139">
        <v>51.57</v>
      </c>
      <c r="L159" s="139"/>
      <c r="M159" s="139">
        <f t="shared" si="4"/>
        <v>51.57</v>
      </c>
      <c r="N159" s="32"/>
    </row>
    <row r="160" spans="1:14" ht="15.75" customHeight="1">
      <c r="A160" s="29"/>
      <c r="B160" s="42"/>
      <c r="C160" s="140" t="s">
        <v>76</v>
      </c>
      <c r="D160" s="137"/>
      <c r="E160" s="142"/>
      <c r="F160" s="56"/>
      <c r="G160" s="138"/>
      <c r="H160" s="57"/>
      <c r="I160" s="139"/>
      <c r="J160" s="139"/>
      <c r="K160" s="139">
        <v>193.45</v>
      </c>
      <c r="L160" s="139"/>
      <c r="M160" s="139">
        <f t="shared" si="4"/>
        <v>193.45</v>
      </c>
      <c r="N160" s="32"/>
    </row>
    <row r="161" spans="1:14" ht="15.75" customHeight="1">
      <c r="A161" s="29"/>
      <c r="B161" s="42"/>
      <c r="C161" s="140" t="s">
        <v>100</v>
      </c>
      <c r="D161" s="137"/>
      <c r="E161" s="142"/>
      <c r="F161" s="56"/>
      <c r="G161" s="138"/>
      <c r="H161" s="139"/>
      <c r="I161" s="139">
        <v>6</v>
      </c>
      <c r="J161" s="139">
        <v>184.6</v>
      </c>
      <c r="K161" s="139"/>
      <c r="L161" s="139"/>
      <c r="M161" s="139">
        <f>ROUND(SUM(I161*J161),2)</f>
        <v>1107.6</v>
      </c>
      <c r="N161" s="32"/>
    </row>
    <row r="162" spans="1:14" ht="15.75" customHeight="1">
      <c r="A162" s="29"/>
      <c r="B162" s="42"/>
      <c r="C162" s="159"/>
      <c r="D162" s="137"/>
      <c r="E162" s="142"/>
      <c r="F162" s="56"/>
      <c r="G162" s="138"/>
      <c r="H162" s="57"/>
      <c r="I162" s="139"/>
      <c r="J162" s="139"/>
      <c r="K162" s="139"/>
      <c r="L162" s="139"/>
      <c r="M162" s="160"/>
      <c r="N162" s="32"/>
    </row>
    <row r="163" spans="1:14" ht="15.75" customHeight="1">
      <c r="A163" s="29"/>
      <c r="B163" s="42"/>
      <c r="C163" s="168" t="s">
        <v>154</v>
      </c>
      <c r="D163" s="137"/>
      <c r="E163" s="142"/>
      <c r="F163" s="56"/>
      <c r="G163" s="138"/>
      <c r="H163" s="57"/>
      <c r="I163" s="139"/>
      <c r="J163" s="139"/>
      <c r="K163" s="139"/>
      <c r="L163" s="139"/>
      <c r="M163" s="160">
        <f>ROUND(SUM(M164:M180),2)</f>
        <v>1400.4</v>
      </c>
      <c r="N163" s="32"/>
    </row>
    <row r="164" spans="1:14" ht="15.75" customHeight="1">
      <c r="A164" s="29"/>
      <c r="B164" s="42"/>
      <c r="C164" s="140" t="s">
        <v>155</v>
      </c>
      <c r="D164" s="137"/>
      <c r="E164" s="142">
        <v>2</v>
      </c>
      <c r="F164" s="56"/>
      <c r="G164" s="138"/>
      <c r="H164" s="57"/>
      <c r="I164" s="139">
        <v>3.2</v>
      </c>
      <c r="J164" s="139">
        <v>39.6</v>
      </c>
      <c r="K164" s="139"/>
      <c r="L164" s="139"/>
      <c r="M164" s="139">
        <f>ROUND(SUM(E164*I164*J164),2)</f>
        <v>253.44</v>
      </c>
      <c r="N164" s="32"/>
    </row>
    <row r="165" spans="1:14" ht="15.75" customHeight="1">
      <c r="A165" s="29"/>
      <c r="B165" s="42"/>
      <c r="C165" s="140" t="s">
        <v>156</v>
      </c>
      <c r="D165" s="137"/>
      <c r="E165" s="142">
        <v>2</v>
      </c>
      <c r="F165" s="56"/>
      <c r="G165" s="138"/>
      <c r="H165" s="57">
        <v>3.35</v>
      </c>
      <c r="I165" s="139">
        <v>3.2</v>
      </c>
      <c r="J165" s="139"/>
      <c r="K165" s="139"/>
      <c r="L165" s="139"/>
      <c r="M165" s="139">
        <f>ROUND(SUM(E165*H165*I165),2)</f>
        <v>21.44</v>
      </c>
      <c r="N165" s="32"/>
    </row>
    <row r="166" spans="1:14" ht="15.75" customHeight="1">
      <c r="A166" s="29"/>
      <c r="B166" s="42"/>
      <c r="C166" s="140" t="s">
        <v>156</v>
      </c>
      <c r="D166" s="137"/>
      <c r="E166" s="142">
        <v>4</v>
      </c>
      <c r="F166" s="56"/>
      <c r="G166" s="138"/>
      <c r="H166" s="57">
        <v>1.2</v>
      </c>
      <c r="I166" s="139">
        <v>3.2</v>
      </c>
      <c r="J166" s="139"/>
      <c r="K166" s="139"/>
      <c r="L166" s="139"/>
      <c r="M166" s="139">
        <f>ROUND(SUM(E166*H166*I166),2)</f>
        <v>15.36</v>
      </c>
      <c r="N166" s="32"/>
    </row>
    <row r="167" spans="1:14" ht="15.75" customHeight="1">
      <c r="A167" s="29"/>
      <c r="B167" s="42"/>
      <c r="C167" s="140" t="s">
        <v>157</v>
      </c>
      <c r="D167" s="137"/>
      <c r="E167" s="142">
        <v>4</v>
      </c>
      <c r="F167" s="56"/>
      <c r="G167" s="138"/>
      <c r="H167" s="57"/>
      <c r="I167" s="139">
        <v>3.2</v>
      </c>
      <c r="J167" s="139">
        <v>17.7</v>
      </c>
      <c r="K167" s="139"/>
      <c r="L167" s="139"/>
      <c r="M167" s="139">
        <f>ROUND(SUM(E167*I167*J167),2)</f>
        <v>226.56</v>
      </c>
      <c r="N167" s="32"/>
    </row>
    <row r="168" spans="1:14" ht="15.75" customHeight="1">
      <c r="A168" s="29"/>
      <c r="B168" s="42"/>
      <c r="C168" s="140" t="s">
        <v>158</v>
      </c>
      <c r="D168" s="137"/>
      <c r="E168" s="142">
        <v>2</v>
      </c>
      <c r="F168" s="56"/>
      <c r="G168" s="138"/>
      <c r="H168" s="57"/>
      <c r="I168" s="139">
        <v>3.2</v>
      </c>
      <c r="J168" s="139">
        <v>39.6</v>
      </c>
      <c r="K168" s="139"/>
      <c r="L168" s="139"/>
      <c r="M168" s="139">
        <f>ROUND(SUM(E168*I168*J168),2)</f>
        <v>253.44</v>
      </c>
      <c r="N168" s="32"/>
    </row>
    <row r="169" spans="1:14" ht="15.75" customHeight="1">
      <c r="A169" s="29"/>
      <c r="B169" s="42"/>
      <c r="C169" s="140" t="s">
        <v>159</v>
      </c>
      <c r="D169" s="137"/>
      <c r="E169" s="142">
        <v>4</v>
      </c>
      <c r="F169" s="56"/>
      <c r="G169" s="138"/>
      <c r="H169" s="57">
        <v>11</v>
      </c>
      <c r="I169" s="139">
        <v>3.2</v>
      </c>
      <c r="J169" s="139"/>
      <c r="K169" s="139"/>
      <c r="L169" s="139"/>
      <c r="M169" s="139">
        <f>ROUND(SUM(E169*H169*I169),2)</f>
        <v>140.8</v>
      </c>
      <c r="N169" s="32"/>
    </row>
    <row r="170" spans="1:14" ht="15.75" customHeight="1">
      <c r="A170" s="29"/>
      <c r="B170" s="42"/>
      <c r="C170" s="140" t="s">
        <v>159</v>
      </c>
      <c r="D170" s="137"/>
      <c r="E170" s="142">
        <v>2</v>
      </c>
      <c r="F170" s="56"/>
      <c r="G170" s="138"/>
      <c r="H170" s="57">
        <v>14</v>
      </c>
      <c r="I170" s="139">
        <v>3.2</v>
      </c>
      <c r="J170" s="139"/>
      <c r="K170" s="139"/>
      <c r="L170" s="139"/>
      <c r="M170" s="139">
        <f>ROUND(SUM(E170*H170*I170),2)</f>
        <v>89.6</v>
      </c>
      <c r="N170" s="32"/>
    </row>
    <row r="171" spans="1:14" ht="15.75" customHeight="1">
      <c r="A171" s="29"/>
      <c r="B171" s="42"/>
      <c r="C171" s="140" t="s">
        <v>157</v>
      </c>
      <c r="D171" s="137"/>
      <c r="E171" s="142">
        <v>4</v>
      </c>
      <c r="F171" s="56"/>
      <c r="G171" s="138"/>
      <c r="H171" s="57"/>
      <c r="I171" s="139">
        <v>3.2</v>
      </c>
      <c r="J171" s="139">
        <v>17.7</v>
      </c>
      <c r="K171" s="139"/>
      <c r="L171" s="139"/>
      <c r="M171" s="139">
        <f>ROUND(SUM(E171*I171*J171),2)</f>
        <v>226.56</v>
      </c>
      <c r="N171" s="32"/>
    </row>
    <row r="172" spans="1:14" ht="15.75" customHeight="1">
      <c r="A172" s="29"/>
      <c r="B172" s="42"/>
      <c r="C172" s="140" t="s">
        <v>76</v>
      </c>
      <c r="D172" s="137"/>
      <c r="E172" s="142">
        <v>4</v>
      </c>
      <c r="F172" s="56"/>
      <c r="G172" s="138"/>
      <c r="H172" s="57"/>
      <c r="I172" s="139">
        <v>3.2</v>
      </c>
      <c r="J172" s="139">
        <v>3</v>
      </c>
      <c r="K172" s="139"/>
      <c r="L172" s="139"/>
      <c r="M172" s="139">
        <f>ROUND(SUM(E172*I172*J172),2)</f>
        <v>38.4</v>
      </c>
      <c r="N172" s="32"/>
    </row>
    <row r="173" spans="1:14" ht="15.75" customHeight="1">
      <c r="A173" s="29"/>
      <c r="B173" s="42"/>
      <c r="C173" s="140" t="s">
        <v>91</v>
      </c>
      <c r="D173" s="137"/>
      <c r="E173" s="142">
        <v>2</v>
      </c>
      <c r="F173" s="56"/>
      <c r="G173" s="138"/>
      <c r="H173" s="57"/>
      <c r="I173" s="139"/>
      <c r="J173" s="139"/>
      <c r="K173" s="139">
        <v>98.68</v>
      </c>
      <c r="L173" s="139"/>
      <c r="M173" s="139">
        <f>ROUND(SUM(E173*K173),2)</f>
        <v>197.36</v>
      </c>
      <c r="N173" s="32"/>
    </row>
    <row r="174" spans="1:14" ht="15.75" customHeight="1">
      <c r="A174" s="29"/>
      <c r="B174" s="42"/>
      <c r="C174" s="140" t="s">
        <v>125</v>
      </c>
      <c r="D174" s="53"/>
      <c r="E174" s="142">
        <v>11</v>
      </c>
      <c r="F174" s="56"/>
      <c r="G174" s="138"/>
      <c r="H174" s="139">
        <v>0.6</v>
      </c>
      <c r="I174" s="139">
        <v>2.1</v>
      </c>
      <c r="J174" s="139"/>
      <c r="K174" s="139"/>
      <c r="L174" s="57"/>
      <c r="M174" s="139">
        <f>-ROUND(SUM(E174*H174*I174),2)</f>
        <v>-13.86</v>
      </c>
      <c r="N174" s="32"/>
    </row>
    <row r="175" spans="1:14" ht="15.75" customHeight="1">
      <c r="A175" s="29"/>
      <c r="B175" s="42"/>
      <c r="C175" s="140" t="s">
        <v>146</v>
      </c>
      <c r="D175" s="53"/>
      <c r="E175" s="142">
        <v>1</v>
      </c>
      <c r="F175" s="56"/>
      <c r="G175" s="138"/>
      <c r="H175" s="139">
        <v>0.7</v>
      </c>
      <c r="I175" s="139">
        <v>2.1</v>
      </c>
      <c r="J175" s="139"/>
      <c r="K175" s="139"/>
      <c r="L175" s="57"/>
      <c r="M175" s="139">
        <f aca="true" t="shared" si="5" ref="M175:M180">-ROUND(SUM(E175*H175*I175),2)</f>
        <v>-1.47</v>
      </c>
      <c r="N175" s="32"/>
    </row>
    <row r="176" spans="1:14" ht="15.75" customHeight="1">
      <c r="A176" s="29"/>
      <c r="B176" s="42"/>
      <c r="C176" s="140" t="s">
        <v>162</v>
      </c>
      <c r="D176" s="53"/>
      <c r="E176" s="142">
        <v>7</v>
      </c>
      <c r="F176" s="56"/>
      <c r="G176" s="138"/>
      <c r="H176" s="139">
        <v>0.8</v>
      </c>
      <c r="I176" s="139">
        <v>2.1</v>
      </c>
      <c r="J176" s="139"/>
      <c r="K176" s="139"/>
      <c r="L176" s="57"/>
      <c r="M176" s="139">
        <f t="shared" si="5"/>
        <v>-11.76</v>
      </c>
      <c r="N176" s="32"/>
    </row>
    <row r="177" spans="1:14" ht="15.75" customHeight="1">
      <c r="A177" s="29"/>
      <c r="B177" s="42"/>
      <c r="C177" s="140" t="s">
        <v>145</v>
      </c>
      <c r="D177" s="53"/>
      <c r="E177" s="142">
        <v>1</v>
      </c>
      <c r="F177" s="56"/>
      <c r="G177" s="138"/>
      <c r="H177" s="139">
        <v>0.42</v>
      </c>
      <c r="I177" s="139">
        <v>2.1</v>
      </c>
      <c r="J177" s="139"/>
      <c r="K177" s="139"/>
      <c r="L177" s="57"/>
      <c r="M177" s="139">
        <f t="shared" si="5"/>
        <v>-0.88</v>
      </c>
      <c r="N177" s="32"/>
    </row>
    <row r="178" spans="1:14" ht="15.75" customHeight="1">
      <c r="A178" s="29"/>
      <c r="B178" s="42"/>
      <c r="C178" s="140" t="s">
        <v>163</v>
      </c>
      <c r="D178" s="53"/>
      <c r="E178" s="142">
        <v>1</v>
      </c>
      <c r="F178" s="56"/>
      <c r="G178" s="147"/>
      <c r="H178" s="143">
        <v>0.7</v>
      </c>
      <c r="I178" s="147">
        <v>2.1</v>
      </c>
      <c r="J178" s="143"/>
      <c r="K178" s="147"/>
      <c r="L178" s="57"/>
      <c r="M178" s="139">
        <f t="shared" si="5"/>
        <v>-1.47</v>
      </c>
      <c r="N178" s="32"/>
    </row>
    <row r="179" spans="1:14" ht="15.75" customHeight="1">
      <c r="A179" s="29"/>
      <c r="B179" s="42"/>
      <c r="C179" s="140" t="s">
        <v>164</v>
      </c>
      <c r="D179" s="137"/>
      <c r="E179" s="142">
        <v>3</v>
      </c>
      <c r="F179" s="56"/>
      <c r="G179" s="138"/>
      <c r="H179" s="57">
        <v>1.2</v>
      </c>
      <c r="I179" s="139">
        <v>1.2</v>
      </c>
      <c r="J179" s="139"/>
      <c r="K179" s="139"/>
      <c r="L179" s="139"/>
      <c r="M179" s="139">
        <f t="shared" si="5"/>
        <v>-4.32</v>
      </c>
      <c r="N179" s="32"/>
    </row>
    <row r="180" spans="1:14" ht="15.75" customHeight="1">
      <c r="A180" s="29"/>
      <c r="B180" s="42"/>
      <c r="C180" s="140" t="s">
        <v>165</v>
      </c>
      <c r="D180" s="137"/>
      <c r="E180" s="142">
        <v>20</v>
      </c>
      <c r="F180" s="56"/>
      <c r="G180" s="138"/>
      <c r="H180" s="57">
        <v>1.2</v>
      </c>
      <c r="I180" s="139">
        <v>1.2</v>
      </c>
      <c r="J180" s="139"/>
      <c r="K180" s="139"/>
      <c r="L180" s="139"/>
      <c r="M180" s="139">
        <f t="shared" si="5"/>
        <v>-28.8</v>
      </c>
      <c r="N180" s="32"/>
    </row>
    <row r="181" spans="1:14" ht="15.75" customHeight="1">
      <c r="A181" s="29"/>
      <c r="B181" s="42"/>
      <c r="C181" s="159" t="s">
        <v>147</v>
      </c>
      <c r="D181" s="137"/>
      <c r="E181" s="142"/>
      <c r="F181" s="56"/>
      <c r="G181" s="138"/>
      <c r="H181" s="57"/>
      <c r="I181" s="139"/>
      <c r="J181" s="139"/>
      <c r="K181" s="139"/>
      <c r="L181" s="139"/>
      <c r="M181" s="160">
        <f>ROUND(SUM(M182:M186),2)</f>
        <v>1420.08</v>
      </c>
      <c r="N181" s="32"/>
    </row>
    <row r="182" spans="1:14" ht="15.75" customHeight="1">
      <c r="A182" s="29"/>
      <c r="B182" s="42"/>
      <c r="C182" s="140" t="s">
        <v>313</v>
      </c>
      <c r="D182" s="137"/>
      <c r="E182" s="142">
        <v>2</v>
      </c>
      <c r="F182" s="56"/>
      <c r="G182" s="138"/>
      <c r="H182" s="57">
        <v>36</v>
      </c>
      <c r="I182" s="139">
        <v>1.85</v>
      </c>
      <c r="J182" s="139"/>
      <c r="K182" s="139"/>
      <c r="L182" s="139"/>
      <c r="M182" s="139">
        <f>ROUND(SUM(E182*H182*I182),2)</f>
        <v>133.2</v>
      </c>
      <c r="N182" s="32"/>
    </row>
    <row r="183" spans="1:14" ht="15.75" customHeight="1">
      <c r="A183" s="29"/>
      <c r="B183" s="42"/>
      <c r="C183" s="140" t="s">
        <v>313</v>
      </c>
      <c r="D183" s="137"/>
      <c r="E183" s="142">
        <v>2</v>
      </c>
      <c r="F183" s="56"/>
      <c r="G183" s="138"/>
      <c r="H183" s="57">
        <v>20.65</v>
      </c>
      <c r="I183" s="139">
        <v>1.85</v>
      </c>
      <c r="J183" s="139"/>
      <c r="K183" s="139"/>
      <c r="L183" s="139"/>
      <c r="M183" s="139">
        <f>ROUND(SUM(E183*H183*I183),2)</f>
        <v>76.41</v>
      </c>
      <c r="N183" s="32"/>
    </row>
    <row r="184" spans="1:14" ht="15.75" customHeight="1">
      <c r="A184" s="29"/>
      <c r="B184" s="42"/>
      <c r="C184" s="140" t="s">
        <v>91</v>
      </c>
      <c r="D184" s="137"/>
      <c r="E184" s="142"/>
      <c r="F184" s="56"/>
      <c r="G184" s="138"/>
      <c r="H184" s="57"/>
      <c r="I184" s="139"/>
      <c r="J184" s="139"/>
      <c r="K184" s="139">
        <v>768.39</v>
      </c>
      <c r="L184" s="139"/>
      <c r="M184" s="139">
        <f>ROUND(SUM(K184),2)</f>
        <v>768.39</v>
      </c>
      <c r="N184" s="32"/>
    </row>
    <row r="185" spans="1:14" ht="15.75" customHeight="1">
      <c r="A185" s="29"/>
      <c r="B185" s="42"/>
      <c r="C185" s="140" t="s">
        <v>314</v>
      </c>
      <c r="D185" s="137"/>
      <c r="E185" s="142">
        <v>16</v>
      </c>
      <c r="F185" s="56"/>
      <c r="G185" s="138"/>
      <c r="H185" s="57"/>
      <c r="I185" s="139">
        <v>5.9</v>
      </c>
      <c r="J185" s="139">
        <v>2.5</v>
      </c>
      <c r="K185" s="139"/>
      <c r="L185" s="139"/>
      <c r="M185" s="139">
        <f>ROUND(SUM(E185*I185*J185),2)</f>
        <v>236</v>
      </c>
      <c r="N185" s="32"/>
    </row>
    <row r="186" spans="1:14" ht="15.75" customHeight="1">
      <c r="A186" s="29"/>
      <c r="B186" s="42"/>
      <c r="C186" s="140" t="s">
        <v>315</v>
      </c>
      <c r="D186" s="137"/>
      <c r="E186" s="142"/>
      <c r="F186" s="56"/>
      <c r="G186" s="138"/>
      <c r="H186" s="57"/>
      <c r="I186" s="139">
        <v>2.8</v>
      </c>
      <c r="J186" s="139">
        <v>73.6</v>
      </c>
      <c r="K186" s="139"/>
      <c r="L186" s="139"/>
      <c r="M186" s="139">
        <f>ROUND(SUM(I186*J186),2)</f>
        <v>206.08</v>
      </c>
      <c r="N186" s="32"/>
    </row>
    <row r="187" spans="1:14" ht="15.75" customHeight="1">
      <c r="A187" s="29"/>
      <c r="B187" s="42"/>
      <c r="C187" s="159"/>
      <c r="D187" s="137"/>
      <c r="E187" s="142"/>
      <c r="F187" s="56"/>
      <c r="G187" s="138"/>
      <c r="H187" s="57"/>
      <c r="I187" s="139"/>
      <c r="J187" s="139"/>
      <c r="K187" s="139"/>
      <c r="L187" s="139"/>
      <c r="M187" s="160"/>
      <c r="N187" s="32"/>
    </row>
    <row r="188" spans="1:14" ht="15.75" customHeight="1">
      <c r="A188" s="29"/>
      <c r="B188" s="164" t="s">
        <v>62</v>
      </c>
      <c r="C188" s="163" t="s">
        <v>149</v>
      </c>
      <c r="D188" s="137"/>
      <c r="E188" s="142"/>
      <c r="F188" s="56"/>
      <c r="G188" s="138"/>
      <c r="H188" s="57"/>
      <c r="I188" s="139"/>
      <c r="J188" s="139"/>
      <c r="K188" s="139"/>
      <c r="L188" s="139"/>
      <c r="M188" s="139"/>
      <c r="N188" s="32"/>
    </row>
    <row r="189" spans="1:14" ht="72" customHeight="1">
      <c r="A189" s="170" t="s">
        <v>166</v>
      </c>
      <c r="B189" s="53" t="s">
        <v>169</v>
      </c>
      <c r="C189" s="54" t="s">
        <v>167</v>
      </c>
      <c r="D189" s="53" t="s">
        <v>168</v>
      </c>
      <c r="E189" s="142"/>
      <c r="F189" s="56"/>
      <c r="G189" s="138"/>
      <c r="H189" s="57"/>
      <c r="I189" s="139"/>
      <c r="J189" s="139"/>
      <c r="K189" s="139"/>
      <c r="L189" s="139"/>
      <c r="M189" s="160">
        <f>ROUND(SUM(M190),2)</f>
        <v>1</v>
      </c>
      <c r="N189" s="32"/>
    </row>
    <row r="190" spans="1:14" ht="15" customHeight="1">
      <c r="A190" s="187"/>
      <c r="B190" s="77"/>
      <c r="C190" s="186" t="s">
        <v>86</v>
      </c>
      <c r="D190" s="77"/>
      <c r="E190" s="182">
        <v>1</v>
      </c>
      <c r="F190" s="78"/>
      <c r="G190" s="183"/>
      <c r="H190" s="80"/>
      <c r="I190" s="184"/>
      <c r="J190" s="184"/>
      <c r="K190" s="184"/>
      <c r="L190" s="184"/>
      <c r="M190" s="184">
        <f>ROUND(SUM(E190),2)</f>
        <v>1</v>
      </c>
      <c r="N190" s="32"/>
    </row>
    <row r="191" spans="1:14" ht="69" customHeight="1">
      <c r="A191" s="170" t="s">
        <v>170</v>
      </c>
      <c r="B191" s="53" t="s">
        <v>172</v>
      </c>
      <c r="C191" s="54" t="s">
        <v>171</v>
      </c>
      <c r="D191" s="53" t="s">
        <v>168</v>
      </c>
      <c r="E191" s="142"/>
      <c r="F191" s="56"/>
      <c r="G191" s="138"/>
      <c r="H191" s="57"/>
      <c r="I191" s="139"/>
      <c r="J191" s="139"/>
      <c r="K191" s="139"/>
      <c r="L191" s="139"/>
      <c r="M191" s="160">
        <f>ROUND(SUM(M192),2)</f>
        <v>1</v>
      </c>
      <c r="N191" s="32"/>
    </row>
    <row r="192" spans="1:14" ht="15.75" customHeight="1">
      <c r="A192" s="170"/>
      <c r="B192" s="53"/>
      <c r="C192" s="54" t="s">
        <v>107</v>
      </c>
      <c r="D192" s="53"/>
      <c r="E192" s="142">
        <v>1</v>
      </c>
      <c r="F192" s="56"/>
      <c r="G192" s="138"/>
      <c r="H192" s="57"/>
      <c r="I192" s="139"/>
      <c r="J192" s="139"/>
      <c r="K192" s="139"/>
      <c r="L192" s="139"/>
      <c r="M192" s="139">
        <f>ROUND(SUM(E192),2)</f>
        <v>1</v>
      </c>
      <c r="N192" s="32"/>
    </row>
    <row r="193" spans="1:14" ht="27.75" customHeight="1">
      <c r="A193" s="170" t="s">
        <v>180</v>
      </c>
      <c r="B193" s="53" t="s">
        <v>173</v>
      </c>
      <c r="C193" s="54" t="s">
        <v>181</v>
      </c>
      <c r="D193" s="53" t="s">
        <v>168</v>
      </c>
      <c r="E193" s="142"/>
      <c r="F193" s="56"/>
      <c r="G193" s="138"/>
      <c r="H193" s="57"/>
      <c r="I193" s="139"/>
      <c r="J193" s="139"/>
      <c r="K193" s="139"/>
      <c r="L193" s="139"/>
      <c r="M193" s="160">
        <f>ROUND(SUM(M194),2)</f>
        <v>20</v>
      </c>
      <c r="N193" s="32"/>
    </row>
    <row r="194" spans="1:14" ht="15.75" customHeight="1">
      <c r="A194" s="170"/>
      <c r="B194" s="53"/>
      <c r="C194" s="54" t="s">
        <v>107</v>
      </c>
      <c r="D194" s="53"/>
      <c r="E194" s="142">
        <v>20</v>
      </c>
      <c r="F194" s="56"/>
      <c r="G194" s="138"/>
      <c r="H194" s="57"/>
      <c r="I194" s="139"/>
      <c r="J194" s="139"/>
      <c r="K194" s="139"/>
      <c r="L194" s="139"/>
      <c r="M194" s="139">
        <f>ROUND(SUM(E194),2)</f>
        <v>20</v>
      </c>
      <c r="N194" s="32"/>
    </row>
    <row r="195" spans="1:14" ht="27.75" customHeight="1">
      <c r="A195" s="170" t="s">
        <v>178</v>
      </c>
      <c r="B195" s="53" t="s">
        <v>174</v>
      </c>
      <c r="C195" s="54" t="s">
        <v>184</v>
      </c>
      <c r="D195" s="53" t="s">
        <v>168</v>
      </c>
      <c r="E195" s="142"/>
      <c r="F195" s="56"/>
      <c r="G195" s="138"/>
      <c r="H195" s="57"/>
      <c r="I195" s="139"/>
      <c r="J195" s="139"/>
      <c r="K195" s="139"/>
      <c r="L195" s="139"/>
      <c r="M195" s="160">
        <f>ROUND(SUM(M196),2)</f>
        <v>10</v>
      </c>
      <c r="N195" s="32"/>
    </row>
    <row r="196" spans="1:14" ht="15.75" customHeight="1">
      <c r="A196" s="170"/>
      <c r="B196" s="53"/>
      <c r="C196" s="54" t="s">
        <v>107</v>
      </c>
      <c r="D196" s="53"/>
      <c r="E196" s="142">
        <v>10</v>
      </c>
      <c r="F196" s="56"/>
      <c r="G196" s="138"/>
      <c r="H196" s="57"/>
      <c r="I196" s="139"/>
      <c r="J196" s="139"/>
      <c r="K196" s="139"/>
      <c r="L196" s="139"/>
      <c r="M196" s="139">
        <f>ROUND(SUM(E196),2)</f>
        <v>10</v>
      </c>
      <c r="N196" s="32"/>
    </row>
    <row r="197" spans="1:14" ht="29.25" customHeight="1">
      <c r="A197" s="170" t="s">
        <v>182</v>
      </c>
      <c r="B197" s="53" t="s">
        <v>175</v>
      </c>
      <c r="C197" s="54" t="s">
        <v>183</v>
      </c>
      <c r="D197" s="53" t="s">
        <v>168</v>
      </c>
      <c r="E197" s="142"/>
      <c r="F197" s="56"/>
      <c r="G197" s="138"/>
      <c r="H197" s="57"/>
      <c r="I197" s="139"/>
      <c r="J197" s="139"/>
      <c r="K197" s="139"/>
      <c r="L197" s="139"/>
      <c r="M197" s="160">
        <f>ROUND(SUM(M198),2)</f>
        <v>1</v>
      </c>
      <c r="N197" s="32"/>
    </row>
    <row r="198" spans="1:14" ht="15.75" customHeight="1">
      <c r="A198" s="170"/>
      <c r="B198" s="53"/>
      <c r="C198" s="54" t="s">
        <v>107</v>
      </c>
      <c r="D198" s="53"/>
      <c r="E198" s="142">
        <v>1</v>
      </c>
      <c r="F198" s="56"/>
      <c r="G198" s="138"/>
      <c r="H198" s="57"/>
      <c r="I198" s="139"/>
      <c r="J198" s="139"/>
      <c r="K198" s="139"/>
      <c r="L198" s="139"/>
      <c r="M198" s="139">
        <f>ROUND(SUM(E198),2)</f>
        <v>1</v>
      </c>
      <c r="N198" s="32"/>
    </row>
    <row r="199" spans="1:14" ht="72" customHeight="1">
      <c r="A199" s="170" t="s">
        <v>185</v>
      </c>
      <c r="B199" s="53" t="s">
        <v>176</v>
      </c>
      <c r="C199" s="54" t="s">
        <v>186</v>
      </c>
      <c r="D199" s="53" t="s">
        <v>168</v>
      </c>
      <c r="E199" s="142"/>
      <c r="F199" s="56"/>
      <c r="G199" s="138"/>
      <c r="H199" s="57"/>
      <c r="I199" s="139"/>
      <c r="J199" s="139"/>
      <c r="K199" s="139"/>
      <c r="L199" s="139"/>
      <c r="M199" s="160">
        <f>ROUND(SUM(M200),2)</f>
        <v>1</v>
      </c>
      <c r="N199" s="32"/>
    </row>
    <row r="200" spans="1:14" ht="15.75" customHeight="1">
      <c r="A200" s="170"/>
      <c r="B200" s="53"/>
      <c r="C200" s="54" t="s">
        <v>107</v>
      </c>
      <c r="D200" s="53"/>
      <c r="E200" s="142">
        <v>1</v>
      </c>
      <c r="F200" s="56"/>
      <c r="G200" s="138"/>
      <c r="H200" s="57"/>
      <c r="I200" s="139"/>
      <c r="J200" s="139"/>
      <c r="K200" s="139"/>
      <c r="L200" s="139"/>
      <c r="M200" s="139">
        <f>ROUND(SUM(E200),2)</f>
        <v>1</v>
      </c>
      <c r="N200" s="32"/>
    </row>
    <row r="201" spans="1:14" ht="26.25" customHeight="1">
      <c r="A201" s="170" t="s">
        <v>178</v>
      </c>
      <c r="B201" s="53" t="s">
        <v>177</v>
      </c>
      <c r="C201" s="54" t="s">
        <v>179</v>
      </c>
      <c r="D201" s="53" t="s">
        <v>168</v>
      </c>
      <c r="E201" s="142"/>
      <c r="F201" s="56"/>
      <c r="G201" s="138"/>
      <c r="H201" s="57"/>
      <c r="I201" s="139"/>
      <c r="J201" s="139"/>
      <c r="K201" s="139"/>
      <c r="L201" s="139"/>
      <c r="M201" s="160">
        <f>ROUND(SUM(M202),2)</f>
        <v>13</v>
      </c>
      <c r="N201" s="32"/>
    </row>
    <row r="202" spans="1:14" ht="15.75" customHeight="1">
      <c r="A202" s="170"/>
      <c r="B202" s="53"/>
      <c r="C202" s="54" t="s">
        <v>107</v>
      </c>
      <c r="D202" s="53"/>
      <c r="E202" s="142">
        <v>13</v>
      </c>
      <c r="F202" s="56"/>
      <c r="G202" s="138"/>
      <c r="H202" s="57"/>
      <c r="I202" s="139"/>
      <c r="J202" s="139"/>
      <c r="K202" s="139"/>
      <c r="L202" s="139"/>
      <c r="M202" s="139">
        <f>ROUND(SUM(E202),2)</f>
        <v>13</v>
      </c>
      <c r="N202" s="32"/>
    </row>
    <row r="203" spans="1:14" ht="24.75" customHeight="1">
      <c r="A203" s="170" t="s">
        <v>178</v>
      </c>
      <c r="B203" s="53" t="s">
        <v>187</v>
      </c>
      <c r="C203" s="54" t="s">
        <v>184</v>
      </c>
      <c r="D203" s="53" t="s">
        <v>168</v>
      </c>
      <c r="E203" s="142"/>
      <c r="F203" s="56"/>
      <c r="G203" s="138"/>
      <c r="H203" s="57"/>
      <c r="I203" s="139"/>
      <c r="J203" s="139"/>
      <c r="K203" s="139"/>
      <c r="L203" s="139"/>
      <c r="M203" s="160">
        <f>ROUND(SUM(M204),2)</f>
        <v>1</v>
      </c>
      <c r="N203" s="32"/>
    </row>
    <row r="204" spans="2:14" ht="15.75" customHeight="1">
      <c r="B204" s="53"/>
      <c r="C204" s="54" t="s">
        <v>107</v>
      </c>
      <c r="D204" s="53"/>
      <c r="E204" s="142">
        <v>1</v>
      </c>
      <c r="F204" s="56"/>
      <c r="G204" s="138"/>
      <c r="H204" s="57"/>
      <c r="I204" s="139"/>
      <c r="J204" s="139"/>
      <c r="K204" s="139"/>
      <c r="L204" s="139"/>
      <c r="M204" s="139">
        <f>ROUND(SUM(E204),2)</f>
        <v>1</v>
      </c>
      <c r="N204" s="32"/>
    </row>
    <row r="205" spans="1:14" ht="27.75" customHeight="1">
      <c r="A205" s="170" t="s">
        <v>180</v>
      </c>
      <c r="B205" s="53" t="s">
        <v>190</v>
      </c>
      <c r="C205" s="54" t="s">
        <v>188</v>
      </c>
      <c r="D205" s="53" t="s">
        <v>168</v>
      </c>
      <c r="E205" s="142"/>
      <c r="F205" s="56"/>
      <c r="G205" s="138"/>
      <c r="H205" s="57"/>
      <c r="I205" s="139"/>
      <c r="J205" s="139"/>
      <c r="K205" s="139"/>
      <c r="L205" s="139"/>
      <c r="M205" s="160">
        <f>ROUND(SUM(M206),2)</f>
        <v>1</v>
      </c>
      <c r="N205" s="32"/>
    </row>
    <row r="206" spans="1:14" ht="15.75" customHeight="1">
      <c r="A206" s="170"/>
      <c r="B206" s="53"/>
      <c r="C206" s="54" t="s">
        <v>107</v>
      </c>
      <c r="D206" s="53"/>
      <c r="E206" s="142">
        <v>1</v>
      </c>
      <c r="F206" s="56"/>
      <c r="G206" s="138"/>
      <c r="H206" s="57"/>
      <c r="I206" s="139"/>
      <c r="J206" s="139"/>
      <c r="K206" s="139"/>
      <c r="L206" s="139"/>
      <c r="M206" s="139">
        <f>ROUND(SUM(E206),2)</f>
        <v>1</v>
      </c>
      <c r="N206" s="32"/>
    </row>
    <row r="207" spans="1:14" ht="28.5" customHeight="1">
      <c r="A207" s="170" t="s">
        <v>182</v>
      </c>
      <c r="B207" s="53" t="s">
        <v>200</v>
      </c>
      <c r="C207" s="54" t="s">
        <v>183</v>
      </c>
      <c r="D207" s="53" t="s">
        <v>168</v>
      </c>
      <c r="E207" s="142"/>
      <c r="F207" s="56"/>
      <c r="G207" s="138"/>
      <c r="H207" s="57"/>
      <c r="I207" s="139"/>
      <c r="J207" s="139"/>
      <c r="K207" s="139"/>
      <c r="L207" s="139"/>
      <c r="M207" s="160">
        <f>ROUND(SUM(M208),2)</f>
        <v>1</v>
      </c>
      <c r="N207" s="32"/>
    </row>
    <row r="208" spans="1:14" ht="15.75" customHeight="1">
      <c r="A208" s="170"/>
      <c r="B208" s="53"/>
      <c r="C208" s="54" t="s">
        <v>107</v>
      </c>
      <c r="D208" s="53"/>
      <c r="E208" s="142">
        <v>1</v>
      </c>
      <c r="F208" s="56"/>
      <c r="G208" s="138"/>
      <c r="H208" s="57"/>
      <c r="I208" s="139"/>
      <c r="J208" s="139"/>
      <c r="K208" s="139"/>
      <c r="L208" s="139"/>
      <c r="M208" s="139">
        <f>ROUND(SUM(E208),2)</f>
        <v>1</v>
      </c>
      <c r="N208" s="32"/>
    </row>
    <row r="209" spans="1:14" ht="48.75" customHeight="1">
      <c r="A209" s="170" t="s">
        <v>189</v>
      </c>
      <c r="B209" s="53" t="s">
        <v>201</v>
      </c>
      <c r="C209" s="54" t="s">
        <v>291</v>
      </c>
      <c r="D209" s="53" t="s">
        <v>168</v>
      </c>
      <c r="E209" s="142"/>
      <c r="F209" s="56"/>
      <c r="G209" s="138"/>
      <c r="H209" s="57"/>
      <c r="I209" s="139"/>
      <c r="J209" s="139"/>
      <c r="K209" s="139"/>
      <c r="L209" s="139"/>
      <c r="M209" s="160">
        <f>ROUND(SUM(M210),2)</f>
        <v>12</v>
      </c>
      <c r="N209" s="32"/>
    </row>
    <row r="210" spans="1:14" ht="15.75" customHeight="1">
      <c r="A210" s="170"/>
      <c r="B210" s="53"/>
      <c r="C210" s="54" t="s">
        <v>107</v>
      </c>
      <c r="D210" s="53"/>
      <c r="E210" s="142">
        <v>12</v>
      </c>
      <c r="F210" s="56"/>
      <c r="G210" s="138"/>
      <c r="H210" s="57"/>
      <c r="I210" s="139"/>
      <c r="J210" s="139"/>
      <c r="K210" s="139"/>
      <c r="L210" s="139"/>
      <c r="M210" s="139">
        <f>ROUND(SUM(E210),2)</f>
        <v>12</v>
      </c>
      <c r="N210" s="32"/>
    </row>
    <row r="211" spans="1:14" ht="58.5" customHeight="1">
      <c r="A211" s="170" t="s">
        <v>191</v>
      </c>
      <c r="B211" s="53" t="s">
        <v>202</v>
      </c>
      <c r="C211" s="54" t="s">
        <v>292</v>
      </c>
      <c r="D211" s="53" t="s">
        <v>168</v>
      </c>
      <c r="E211" s="142"/>
      <c r="F211" s="56"/>
      <c r="G211" s="138"/>
      <c r="H211" s="57"/>
      <c r="I211" s="139"/>
      <c r="J211" s="139"/>
      <c r="K211" s="139"/>
      <c r="L211" s="139"/>
      <c r="M211" s="160">
        <f>ROUND(SUM(M212),2)</f>
        <v>13</v>
      </c>
      <c r="N211" s="32"/>
    </row>
    <row r="212" spans="1:14" ht="15.75" customHeight="1">
      <c r="A212" s="170"/>
      <c r="B212" s="53"/>
      <c r="C212" s="54" t="s">
        <v>107</v>
      </c>
      <c r="D212" s="53"/>
      <c r="E212" s="142">
        <v>13</v>
      </c>
      <c r="F212" s="56"/>
      <c r="G212" s="138"/>
      <c r="H212" s="57"/>
      <c r="I212" s="139"/>
      <c r="J212" s="139"/>
      <c r="K212" s="139"/>
      <c r="L212" s="139"/>
      <c r="M212" s="139">
        <f>ROUND(SUM(E212),2)</f>
        <v>13</v>
      </c>
      <c r="N212" s="32"/>
    </row>
    <row r="213" spans="1:14" ht="73.5" customHeight="1">
      <c r="A213" s="170" t="s">
        <v>170</v>
      </c>
      <c r="B213" s="53" t="s">
        <v>203</v>
      </c>
      <c r="C213" s="54" t="s">
        <v>193</v>
      </c>
      <c r="D213" s="53" t="s">
        <v>168</v>
      </c>
      <c r="E213" s="142"/>
      <c r="F213" s="56"/>
      <c r="G213" s="138"/>
      <c r="H213" s="57"/>
      <c r="I213" s="139"/>
      <c r="J213" s="139"/>
      <c r="K213" s="139"/>
      <c r="L213" s="139"/>
      <c r="M213" s="160">
        <f>ROUND(SUM(M214),2)</f>
        <v>1</v>
      </c>
      <c r="N213" s="32"/>
    </row>
    <row r="214" spans="1:14" ht="15.75" customHeight="1">
      <c r="A214" s="170"/>
      <c r="B214" s="53"/>
      <c r="C214" s="54" t="s">
        <v>128</v>
      </c>
      <c r="D214" s="53"/>
      <c r="E214" s="142">
        <v>1</v>
      </c>
      <c r="F214" s="56"/>
      <c r="G214" s="138"/>
      <c r="H214" s="57"/>
      <c r="I214" s="139"/>
      <c r="J214" s="139"/>
      <c r="K214" s="139"/>
      <c r="L214" s="139"/>
      <c r="M214" s="139">
        <f>ROUND(SUM(E214),2)</f>
        <v>1</v>
      </c>
      <c r="N214" s="32"/>
    </row>
    <row r="215" spans="1:14" ht="27.75" customHeight="1">
      <c r="A215" s="170" t="s">
        <v>178</v>
      </c>
      <c r="B215" s="53" t="s">
        <v>208</v>
      </c>
      <c r="C215" s="54" t="s">
        <v>179</v>
      </c>
      <c r="D215" s="53" t="s">
        <v>168</v>
      </c>
      <c r="E215" s="142"/>
      <c r="F215" s="56"/>
      <c r="G215" s="138"/>
      <c r="H215" s="57"/>
      <c r="I215" s="139"/>
      <c r="J215" s="139"/>
      <c r="K215" s="139"/>
      <c r="L215" s="139"/>
      <c r="M215" s="160">
        <f>ROUND(SUM(M216),2)</f>
        <v>15</v>
      </c>
      <c r="N215" s="32"/>
    </row>
    <row r="216" spans="1:14" ht="15.75" customHeight="1">
      <c r="A216" s="170"/>
      <c r="B216" s="53"/>
      <c r="C216" s="54" t="s">
        <v>128</v>
      </c>
      <c r="D216" s="53"/>
      <c r="E216" s="142">
        <v>15</v>
      </c>
      <c r="F216" s="56"/>
      <c r="G216" s="138"/>
      <c r="H216" s="57"/>
      <c r="I216" s="139"/>
      <c r="J216" s="139"/>
      <c r="K216" s="139"/>
      <c r="L216" s="139"/>
      <c r="M216" s="139">
        <f>ROUND(SUM(E216),2)</f>
        <v>15</v>
      </c>
      <c r="N216" s="32"/>
    </row>
    <row r="217" spans="1:14" ht="26.25" customHeight="1">
      <c r="A217" s="170" t="s">
        <v>182</v>
      </c>
      <c r="B217" s="53" t="s">
        <v>211</v>
      </c>
      <c r="C217" s="54" t="s">
        <v>183</v>
      </c>
      <c r="D217" s="53" t="s">
        <v>168</v>
      </c>
      <c r="E217" s="142"/>
      <c r="F217" s="56"/>
      <c r="G217" s="138"/>
      <c r="H217" s="57"/>
      <c r="I217" s="139"/>
      <c r="J217" s="139"/>
      <c r="K217" s="139"/>
      <c r="L217" s="139"/>
      <c r="M217" s="160">
        <f>ROUND(SUM(M218),2)</f>
        <v>1</v>
      </c>
      <c r="N217" s="32"/>
    </row>
    <row r="218" spans="1:14" ht="15.75" customHeight="1">
      <c r="A218" s="170"/>
      <c r="B218" s="53"/>
      <c r="C218" s="54" t="s">
        <v>128</v>
      </c>
      <c r="D218" s="53"/>
      <c r="E218" s="142">
        <v>1</v>
      </c>
      <c r="F218" s="56"/>
      <c r="G218" s="138"/>
      <c r="H218" s="57"/>
      <c r="I218" s="139"/>
      <c r="J218" s="139"/>
      <c r="K218" s="139"/>
      <c r="L218" s="139"/>
      <c r="M218" s="139">
        <f>ROUND(SUM(E218),2)</f>
        <v>1</v>
      </c>
      <c r="N218" s="32"/>
    </row>
    <row r="219" spans="1:14" ht="74.25" customHeight="1">
      <c r="A219" s="170" t="s">
        <v>194</v>
      </c>
      <c r="B219" s="53" t="s">
        <v>212</v>
      </c>
      <c r="C219" s="54" t="s">
        <v>195</v>
      </c>
      <c r="D219" s="53" t="s">
        <v>168</v>
      </c>
      <c r="E219" s="142"/>
      <c r="F219" s="56"/>
      <c r="G219" s="138"/>
      <c r="H219" s="57"/>
      <c r="I219" s="139"/>
      <c r="J219" s="139"/>
      <c r="K219" s="139"/>
      <c r="L219" s="139"/>
      <c r="M219" s="160">
        <f>ROUND(SUM(M220),2)</f>
        <v>1</v>
      </c>
      <c r="N219" s="32"/>
    </row>
    <row r="220" spans="1:14" ht="15.75" customHeight="1">
      <c r="A220" s="170"/>
      <c r="B220" s="53"/>
      <c r="C220" s="54" t="s">
        <v>128</v>
      </c>
      <c r="D220" s="53"/>
      <c r="E220" s="142">
        <v>1</v>
      </c>
      <c r="F220" s="56"/>
      <c r="G220" s="138"/>
      <c r="H220" s="57"/>
      <c r="I220" s="139"/>
      <c r="J220" s="139"/>
      <c r="K220" s="139"/>
      <c r="L220" s="139"/>
      <c r="M220" s="139">
        <f>ROUND(SUM(E220),2)</f>
        <v>1</v>
      </c>
      <c r="N220" s="32"/>
    </row>
    <row r="221" spans="1:14" ht="29.25" customHeight="1">
      <c r="A221" s="170" t="s">
        <v>178</v>
      </c>
      <c r="B221" s="53" t="s">
        <v>222</v>
      </c>
      <c r="C221" s="54" t="s">
        <v>196</v>
      </c>
      <c r="D221" s="53" t="s">
        <v>168</v>
      </c>
      <c r="E221" s="142"/>
      <c r="F221" s="56"/>
      <c r="G221" s="138"/>
      <c r="H221" s="57"/>
      <c r="I221" s="139"/>
      <c r="J221" s="139"/>
      <c r="K221" s="139"/>
      <c r="L221" s="139"/>
      <c r="M221" s="160">
        <f>ROUND(SUM(M222),2)</f>
        <v>16</v>
      </c>
      <c r="N221" s="32"/>
    </row>
    <row r="222" spans="1:14" ht="15.75" customHeight="1">
      <c r="A222" s="170"/>
      <c r="B222" s="53"/>
      <c r="C222" s="54" t="s">
        <v>128</v>
      </c>
      <c r="D222" s="53"/>
      <c r="E222" s="142">
        <v>16</v>
      </c>
      <c r="F222" s="56"/>
      <c r="G222" s="138"/>
      <c r="H222" s="57"/>
      <c r="I222" s="139"/>
      <c r="J222" s="139"/>
      <c r="K222" s="139"/>
      <c r="L222" s="139"/>
      <c r="M222" s="139">
        <f>ROUND(SUM(E222),2)</f>
        <v>16</v>
      </c>
      <c r="N222" s="32"/>
    </row>
    <row r="223" spans="1:14" ht="27.75" customHeight="1">
      <c r="A223" s="170" t="s">
        <v>180</v>
      </c>
      <c r="B223" s="53" t="s">
        <v>225</v>
      </c>
      <c r="C223" s="54" t="s">
        <v>188</v>
      </c>
      <c r="D223" s="53" t="s">
        <v>168</v>
      </c>
      <c r="E223" s="142"/>
      <c r="F223" s="56"/>
      <c r="G223" s="138"/>
      <c r="H223" s="57"/>
      <c r="I223" s="139"/>
      <c r="J223" s="139"/>
      <c r="K223" s="139"/>
      <c r="L223" s="139"/>
      <c r="M223" s="160">
        <f>ROUND(SUM(M224),2)</f>
        <v>1</v>
      </c>
      <c r="N223" s="32"/>
    </row>
    <row r="224" spans="1:14" ht="15.75" customHeight="1">
      <c r="A224" s="170"/>
      <c r="B224" s="53"/>
      <c r="C224" s="54" t="s">
        <v>128</v>
      </c>
      <c r="D224" s="53"/>
      <c r="E224" s="142">
        <v>1</v>
      </c>
      <c r="F224" s="56"/>
      <c r="G224" s="138"/>
      <c r="H224" s="57"/>
      <c r="I224" s="139"/>
      <c r="J224" s="139"/>
      <c r="K224" s="139"/>
      <c r="L224" s="139"/>
      <c r="M224" s="139">
        <f>ROUND(SUM(E224),2)</f>
        <v>1</v>
      </c>
      <c r="N224" s="32"/>
    </row>
    <row r="225" spans="1:14" ht="27" customHeight="1">
      <c r="A225" s="170" t="s">
        <v>178</v>
      </c>
      <c r="B225" s="53" t="s">
        <v>228</v>
      </c>
      <c r="C225" s="54" t="s">
        <v>197</v>
      </c>
      <c r="D225" s="53" t="s">
        <v>168</v>
      </c>
      <c r="E225" s="142"/>
      <c r="F225" s="56"/>
      <c r="G225" s="138"/>
      <c r="H225" s="57"/>
      <c r="I225" s="139"/>
      <c r="J225" s="139"/>
      <c r="K225" s="139"/>
      <c r="L225" s="139"/>
      <c r="M225" s="160">
        <f>ROUND(SUM(M226),2)</f>
        <v>2</v>
      </c>
      <c r="N225" s="32"/>
    </row>
    <row r="226" spans="1:14" ht="15.75" customHeight="1">
      <c r="A226" s="170"/>
      <c r="B226" s="53"/>
      <c r="C226" s="54" t="s">
        <v>128</v>
      </c>
      <c r="D226" s="53"/>
      <c r="E226" s="142">
        <v>2</v>
      </c>
      <c r="F226" s="56"/>
      <c r="G226" s="138"/>
      <c r="H226" s="57"/>
      <c r="I226" s="139"/>
      <c r="J226" s="139"/>
      <c r="K226" s="139"/>
      <c r="L226" s="139"/>
      <c r="M226" s="139">
        <f>ROUND(SUM(E226),2)</f>
        <v>2</v>
      </c>
      <c r="N226" s="32"/>
    </row>
    <row r="227" spans="1:14" ht="37.5" customHeight="1">
      <c r="A227" s="187" t="s">
        <v>198</v>
      </c>
      <c r="B227" s="77" t="s">
        <v>229</v>
      </c>
      <c r="C227" s="186" t="s">
        <v>293</v>
      </c>
      <c r="D227" s="77" t="s">
        <v>199</v>
      </c>
      <c r="E227" s="182"/>
      <c r="F227" s="78"/>
      <c r="G227" s="183"/>
      <c r="H227" s="80"/>
      <c r="I227" s="184"/>
      <c r="J227" s="184"/>
      <c r="K227" s="184"/>
      <c r="L227" s="184"/>
      <c r="M227" s="188">
        <f>ROUND(SUM(M228),2)</f>
        <v>230</v>
      </c>
      <c r="N227" s="32"/>
    </row>
    <row r="228" spans="1:14" ht="15.75" customHeight="1">
      <c r="A228" s="170"/>
      <c r="B228" s="53"/>
      <c r="C228" s="54" t="s">
        <v>288</v>
      </c>
      <c r="D228" s="53"/>
      <c r="E228" s="142"/>
      <c r="F228" s="56"/>
      <c r="G228" s="138">
        <v>230</v>
      </c>
      <c r="H228" s="57"/>
      <c r="I228" s="139"/>
      <c r="J228" s="139"/>
      <c r="K228" s="139"/>
      <c r="L228" s="139"/>
      <c r="M228" s="139">
        <f>ROUND(SUM(G228),2)</f>
        <v>230</v>
      </c>
      <c r="N228" s="32"/>
    </row>
    <row r="229" spans="1:14" ht="27.75" customHeight="1">
      <c r="A229" s="170" t="s">
        <v>204</v>
      </c>
      <c r="B229" s="53" t="s">
        <v>263</v>
      </c>
      <c r="C229" s="54" t="s">
        <v>205</v>
      </c>
      <c r="D229" s="53" t="s">
        <v>168</v>
      </c>
      <c r="E229" s="142"/>
      <c r="F229" s="56"/>
      <c r="G229" s="138"/>
      <c r="H229" s="57"/>
      <c r="I229" s="139"/>
      <c r="J229" s="139"/>
      <c r="K229" s="139"/>
      <c r="L229" s="139"/>
      <c r="M229" s="160">
        <f>ROUND(SUM(M230),2)</f>
        <v>1</v>
      </c>
      <c r="N229" s="32"/>
    </row>
    <row r="230" spans="1:14" ht="15.75" customHeight="1">
      <c r="A230" s="170"/>
      <c r="B230" s="53"/>
      <c r="C230" s="54" t="s">
        <v>128</v>
      </c>
      <c r="D230" s="53"/>
      <c r="E230" s="142">
        <v>1</v>
      </c>
      <c r="F230" s="56"/>
      <c r="G230" s="138"/>
      <c r="H230" s="57"/>
      <c r="I230" s="139"/>
      <c r="J230" s="139"/>
      <c r="K230" s="139"/>
      <c r="L230" s="139"/>
      <c r="M230" s="139">
        <f>ROUND(SUM(E230),2)</f>
        <v>1</v>
      </c>
      <c r="N230" s="32"/>
    </row>
    <row r="231" spans="1:14" ht="46.5" customHeight="1">
      <c r="A231" s="170" t="s">
        <v>191</v>
      </c>
      <c r="B231" s="53" t="s">
        <v>264</v>
      </c>
      <c r="C231" s="54" t="s">
        <v>294</v>
      </c>
      <c r="D231" s="53" t="s">
        <v>168</v>
      </c>
      <c r="E231" s="142"/>
      <c r="F231" s="56"/>
      <c r="G231" s="138"/>
      <c r="H231" s="57"/>
      <c r="I231" s="139"/>
      <c r="J231" s="139"/>
      <c r="K231" s="139"/>
      <c r="L231" s="139"/>
      <c r="M231" s="160">
        <f>ROUND(SUM(M232),2)</f>
        <v>14</v>
      </c>
      <c r="N231" s="32"/>
    </row>
    <row r="232" spans="1:14" ht="15.75" customHeight="1">
      <c r="A232" s="170"/>
      <c r="B232" s="53"/>
      <c r="C232" s="54" t="s">
        <v>128</v>
      </c>
      <c r="D232" s="53"/>
      <c r="E232" s="142">
        <v>14</v>
      </c>
      <c r="F232" s="56"/>
      <c r="G232" s="138"/>
      <c r="H232" s="57"/>
      <c r="I232" s="139"/>
      <c r="J232" s="139"/>
      <c r="K232" s="139"/>
      <c r="L232" s="139"/>
      <c r="M232" s="139">
        <f>ROUND(SUM(E232),2)</f>
        <v>14</v>
      </c>
      <c r="N232" s="32"/>
    </row>
    <row r="233" spans="1:14" ht="36.75" customHeight="1">
      <c r="A233" s="170" t="s">
        <v>206</v>
      </c>
      <c r="B233" s="53" t="s">
        <v>265</v>
      </c>
      <c r="C233" s="54" t="s">
        <v>207</v>
      </c>
      <c r="D233" s="53" t="s">
        <v>168</v>
      </c>
      <c r="E233" s="142"/>
      <c r="F233" s="56"/>
      <c r="G233" s="138"/>
      <c r="H233" s="57"/>
      <c r="I233" s="139"/>
      <c r="J233" s="139"/>
      <c r="K233" s="139"/>
      <c r="L233" s="139"/>
      <c r="M233" s="160">
        <f>ROUND(SUM(M234),2)</f>
        <v>25</v>
      </c>
      <c r="N233" s="32"/>
    </row>
    <row r="234" spans="1:14" ht="15.75" customHeight="1">
      <c r="A234" s="170"/>
      <c r="B234" s="53"/>
      <c r="C234" s="54" t="s">
        <v>147</v>
      </c>
      <c r="D234" s="53"/>
      <c r="E234" s="142">
        <v>25</v>
      </c>
      <c r="F234" s="56"/>
      <c r="G234" s="138"/>
      <c r="H234" s="57"/>
      <c r="I234" s="139"/>
      <c r="J234" s="139"/>
      <c r="K234" s="139"/>
      <c r="L234" s="139"/>
      <c r="M234" s="139">
        <f>ROUND(SUM(E234),2)</f>
        <v>25</v>
      </c>
      <c r="N234" s="32"/>
    </row>
    <row r="235" spans="1:14" ht="72" customHeight="1">
      <c r="A235" s="170" t="s">
        <v>185</v>
      </c>
      <c r="B235" s="53" t="s">
        <v>266</v>
      </c>
      <c r="C235" s="54" t="s">
        <v>186</v>
      </c>
      <c r="D235" s="53" t="s">
        <v>168</v>
      </c>
      <c r="E235" s="142"/>
      <c r="F235" s="56"/>
      <c r="G235" s="138"/>
      <c r="H235" s="57"/>
      <c r="I235" s="139"/>
      <c r="J235" s="139"/>
      <c r="K235" s="139"/>
      <c r="L235" s="139"/>
      <c r="M235" s="160">
        <f>ROUND(SUM(M236),2)</f>
        <v>1</v>
      </c>
      <c r="N235" s="32"/>
    </row>
    <row r="236" spans="1:14" ht="15.75" customHeight="1">
      <c r="A236" s="170"/>
      <c r="B236" s="53"/>
      <c r="C236" s="54" t="s">
        <v>147</v>
      </c>
      <c r="D236" s="53"/>
      <c r="E236" s="142">
        <v>1</v>
      </c>
      <c r="F236" s="56"/>
      <c r="G236" s="138"/>
      <c r="H236" s="57"/>
      <c r="I236" s="139"/>
      <c r="J236" s="139"/>
      <c r="K236" s="139"/>
      <c r="L236" s="139"/>
      <c r="M236" s="139">
        <f>ROUND(SUM(E236),2)</f>
        <v>1</v>
      </c>
      <c r="N236" s="32"/>
    </row>
    <row r="237" spans="1:14" ht="28.5" customHeight="1">
      <c r="A237" s="170" t="s">
        <v>180</v>
      </c>
      <c r="B237" s="53" t="s">
        <v>267</v>
      </c>
      <c r="C237" s="54" t="s">
        <v>181</v>
      </c>
      <c r="D237" s="53" t="s">
        <v>168</v>
      </c>
      <c r="E237" s="142"/>
      <c r="F237" s="56"/>
      <c r="G237" s="138"/>
      <c r="H237" s="57"/>
      <c r="I237" s="139"/>
      <c r="J237" s="139"/>
      <c r="K237" s="139"/>
      <c r="L237" s="139"/>
      <c r="M237" s="160">
        <f>ROUND(SUM(M238),2)</f>
        <v>16</v>
      </c>
      <c r="N237" s="32"/>
    </row>
    <row r="238" spans="1:14" ht="15.75" customHeight="1">
      <c r="A238" s="170"/>
      <c r="B238" s="53"/>
      <c r="C238" s="54" t="s">
        <v>147</v>
      </c>
      <c r="D238" s="53"/>
      <c r="E238" s="142">
        <v>16</v>
      </c>
      <c r="F238" s="56"/>
      <c r="G238" s="138"/>
      <c r="H238" s="57"/>
      <c r="I238" s="139"/>
      <c r="J238" s="139"/>
      <c r="K238" s="139"/>
      <c r="L238" s="139"/>
      <c r="M238" s="139">
        <f>ROUND(SUM(E238),2)</f>
        <v>16</v>
      </c>
      <c r="N238" s="32"/>
    </row>
    <row r="239" spans="1:14" ht="36.75" customHeight="1">
      <c r="A239" s="170" t="s">
        <v>209</v>
      </c>
      <c r="B239" s="53" t="s">
        <v>268</v>
      </c>
      <c r="C239" s="54" t="s">
        <v>210</v>
      </c>
      <c r="D239" s="53" t="s">
        <v>168</v>
      </c>
      <c r="E239" s="142"/>
      <c r="F239" s="56"/>
      <c r="G239" s="138"/>
      <c r="H239" s="57"/>
      <c r="I239" s="139"/>
      <c r="J239" s="139"/>
      <c r="K239" s="139"/>
      <c r="L239" s="139"/>
      <c r="M239" s="160">
        <f>ROUND(SUM(M240),2)</f>
        <v>1</v>
      </c>
      <c r="N239" s="32"/>
    </row>
    <row r="240" spans="1:14" ht="15.75" customHeight="1">
      <c r="A240" s="170"/>
      <c r="B240" s="53"/>
      <c r="C240" s="54" t="s">
        <v>147</v>
      </c>
      <c r="D240" s="53"/>
      <c r="E240" s="142">
        <v>1</v>
      </c>
      <c r="F240" s="56"/>
      <c r="G240" s="138"/>
      <c r="H240" s="57"/>
      <c r="I240" s="139"/>
      <c r="J240" s="139"/>
      <c r="K240" s="139"/>
      <c r="L240" s="139"/>
      <c r="M240" s="139">
        <f>ROUND(SUM(E240),2)</f>
        <v>1</v>
      </c>
      <c r="N240" s="32"/>
    </row>
    <row r="241" spans="1:14" ht="48.75" customHeight="1">
      <c r="A241" s="170" t="s">
        <v>261</v>
      </c>
      <c r="B241" s="53" t="s">
        <v>269</v>
      </c>
      <c r="C241" s="54" t="s">
        <v>262</v>
      </c>
      <c r="D241" s="53" t="s">
        <v>168</v>
      </c>
      <c r="E241" s="142"/>
      <c r="F241" s="56"/>
      <c r="G241" s="138"/>
      <c r="H241" s="57"/>
      <c r="I241" s="139"/>
      <c r="J241" s="139"/>
      <c r="K241" s="139"/>
      <c r="L241" s="139"/>
      <c r="M241" s="160">
        <f>ROUND(SUM(M242),2)</f>
        <v>2</v>
      </c>
      <c r="N241" s="32"/>
    </row>
    <row r="242" spans="1:14" ht="15.75" customHeight="1">
      <c r="A242" s="170"/>
      <c r="B242" s="53"/>
      <c r="C242" s="54" t="s">
        <v>259</v>
      </c>
      <c r="D242" s="53"/>
      <c r="E242" s="142">
        <v>2</v>
      </c>
      <c r="F242" s="56"/>
      <c r="G242" s="138"/>
      <c r="H242" s="57"/>
      <c r="I242" s="139"/>
      <c r="J242" s="139"/>
      <c r="K242" s="139"/>
      <c r="L242" s="139"/>
      <c r="M242" s="139">
        <f>ROUND(SUM(E242),2)</f>
        <v>2</v>
      </c>
      <c r="N242" s="32"/>
    </row>
    <row r="243" spans="1:14" ht="49.5" customHeight="1">
      <c r="A243" s="170" t="s">
        <v>191</v>
      </c>
      <c r="B243" s="53" t="s">
        <v>270</v>
      </c>
      <c r="C243" s="54" t="s">
        <v>192</v>
      </c>
      <c r="D243" s="53" t="s">
        <v>168</v>
      </c>
      <c r="E243" s="142"/>
      <c r="F243" s="56"/>
      <c r="G243" s="138"/>
      <c r="H243" s="57"/>
      <c r="I243" s="139"/>
      <c r="J243" s="139"/>
      <c r="K243" s="139"/>
      <c r="L243" s="139"/>
      <c r="M243" s="160">
        <f>ROUND(SUM(M244),2)</f>
        <v>2</v>
      </c>
      <c r="N243" s="32"/>
    </row>
    <row r="244" spans="1:14" ht="15.75" customHeight="1">
      <c r="A244" s="170"/>
      <c r="B244" s="53"/>
      <c r="C244" s="54" t="s">
        <v>259</v>
      </c>
      <c r="D244" s="53"/>
      <c r="E244" s="142">
        <v>2</v>
      </c>
      <c r="F244" s="56"/>
      <c r="G244" s="138"/>
      <c r="H244" s="57"/>
      <c r="I244" s="139"/>
      <c r="J244" s="139"/>
      <c r="K244" s="139"/>
      <c r="L244" s="139"/>
      <c r="M244" s="139">
        <f>ROUND(SUM(E244),2)</f>
        <v>2</v>
      </c>
      <c r="N244" s="32"/>
    </row>
    <row r="245" spans="1:14" ht="26.25" customHeight="1">
      <c r="A245" s="170" t="s">
        <v>214</v>
      </c>
      <c r="B245" s="53" t="s">
        <v>271</v>
      </c>
      <c r="C245" s="54" t="s">
        <v>213</v>
      </c>
      <c r="D245" s="53" t="s">
        <v>168</v>
      </c>
      <c r="E245" s="142"/>
      <c r="F245" s="56"/>
      <c r="G245" s="138"/>
      <c r="H245" s="57"/>
      <c r="I245" s="139"/>
      <c r="J245" s="139"/>
      <c r="K245" s="139"/>
      <c r="L245" s="139"/>
      <c r="M245" s="160">
        <f>ROUND(SUM(M246),2)</f>
        <v>22</v>
      </c>
      <c r="N245" s="32"/>
    </row>
    <row r="246" spans="1:14" ht="15.75" customHeight="1">
      <c r="A246" s="170"/>
      <c r="B246" s="53"/>
      <c r="C246" s="54" t="s">
        <v>260</v>
      </c>
      <c r="D246" s="53"/>
      <c r="E246" s="142">
        <v>22</v>
      </c>
      <c r="F246" s="56"/>
      <c r="G246" s="138"/>
      <c r="H246" s="57"/>
      <c r="I246" s="139"/>
      <c r="J246" s="139"/>
      <c r="K246" s="139"/>
      <c r="L246" s="139"/>
      <c r="M246" s="139">
        <f>ROUND(SUM(E246),2)</f>
        <v>22</v>
      </c>
      <c r="N246" s="32"/>
    </row>
    <row r="247" spans="1:14" ht="55.5" customHeight="1">
      <c r="A247" s="170" t="s">
        <v>215</v>
      </c>
      <c r="B247" s="53" t="s">
        <v>272</v>
      </c>
      <c r="C247" s="54" t="s">
        <v>216</v>
      </c>
      <c r="D247" s="53" t="s">
        <v>168</v>
      </c>
      <c r="E247" s="142"/>
      <c r="F247" s="56"/>
      <c r="G247" s="138"/>
      <c r="H247" s="57"/>
      <c r="I247" s="139"/>
      <c r="J247" s="139"/>
      <c r="K247" s="139"/>
      <c r="L247" s="139"/>
      <c r="M247" s="160">
        <f>ROUND(SUM(M248),2)</f>
        <v>12</v>
      </c>
      <c r="N247" s="32"/>
    </row>
    <row r="248" spans="1:14" ht="15.75" customHeight="1">
      <c r="A248" s="170"/>
      <c r="B248" s="53"/>
      <c r="C248" s="54" t="s">
        <v>154</v>
      </c>
      <c r="D248" s="53"/>
      <c r="E248" s="142">
        <v>12</v>
      </c>
      <c r="F248" s="56"/>
      <c r="G248" s="138"/>
      <c r="H248" s="57"/>
      <c r="I248" s="139"/>
      <c r="J248" s="139"/>
      <c r="K248" s="139"/>
      <c r="L248" s="139"/>
      <c r="M248" s="139">
        <f>ROUND(SUM(E248),2)</f>
        <v>12</v>
      </c>
      <c r="N248" s="32"/>
    </row>
    <row r="249" spans="1:14" ht="37.5" customHeight="1">
      <c r="A249" s="170" t="s">
        <v>289</v>
      </c>
      <c r="B249" s="53" t="s">
        <v>273</v>
      </c>
      <c r="C249" s="54" t="s">
        <v>296</v>
      </c>
      <c r="D249" s="53" t="s">
        <v>168</v>
      </c>
      <c r="E249" s="142"/>
      <c r="F249" s="56"/>
      <c r="G249" s="138"/>
      <c r="H249" s="57"/>
      <c r="I249" s="139"/>
      <c r="J249" s="139"/>
      <c r="K249" s="139"/>
      <c r="L249" s="139"/>
      <c r="M249" s="160">
        <f>ROUND(SUM(M250),2)</f>
        <v>81</v>
      </c>
      <c r="N249" s="32"/>
    </row>
    <row r="250" spans="1:14" ht="15.75" customHeight="1">
      <c r="A250" s="170"/>
      <c r="B250" s="53"/>
      <c r="C250" s="54"/>
      <c r="D250" s="53"/>
      <c r="E250" s="142">
        <v>81</v>
      </c>
      <c r="F250" s="56"/>
      <c r="G250" s="138"/>
      <c r="H250" s="57"/>
      <c r="I250" s="139"/>
      <c r="J250" s="139"/>
      <c r="K250" s="139"/>
      <c r="L250" s="139"/>
      <c r="M250" s="139">
        <f>ROUND(SUM(E250),2)</f>
        <v>81</v>
      </c>
      <c r="N250" s="32"/>
    </row>
    <row r="251" spans="1:14" ht="34.5" customHeight="1">
      <c r="A251" s="170" t="s">
        <v>217</v>
      </c>
      <c r="B251" s="53" t="s">
        <v>274</v>
      </c>
      <c r="C251" s="54" t="s">
        <v>295</v>
      </c>
      <c r="D251" s="53" t="s">
        <v>168</v>
      </c>
      <c r="E251" s="142"/>
      <c r="F251" s="56"/>
      <c r="G251" s="138"/>
      <c r="H251" s="57"/>
      <c r="I251" s="139"/>
      <c r="J251" s="139"/>
      <c r="K251" s="139"/>
      <c r="L251" s="139"/>
      <c r="M251" s="160">
        <f>ROUND(SUM(M252),2)</f>
        <v>27</v>
      </c>
      <c r="N251" s="32"/>
    </row>
    <row r="252" spans="1:14" ht="15.75" customHeight="1">
      <c r="A252" s="170"/>
      <c r="B252" s="53"/>
      <c r="C252" s="54"/>
      <c r="D252" s="53"/>
      <c r="E252" s="142">
        <v>27</v>
      </c>
      <c r="F252" s="56"/>
      <c r="G252" s="138"/>
      <c r="H252" s="57"/>
      <c r="I252" s="139"/>
      <c r="J252" s="139"/>
      <c r="K252" s="139"/>
      <c r="L252" s="139"/>
      <c r="M252" s="139">
        <f>ROUND(SUM(E252),2)</f>
        <v>27</v>
      </c>
      <c r="N252" s="32"/>
    </row>
    <row r="253" spans="1:14" ht="83.25" customHeight="1">
      <c r="A253" s="170" t="s">
        <v>218</v>
      </c>
      <c r="B253" s="53" t="s">
        <v>275</v>
      </c>
      <c r="C253" s="54" t="s">
        <v>219</v>
      </c>
      <c r="D253" s="53" t="s">
        <v>168</v>
      </c>
      <c r="E253" s="142"/>
      <c r="F253" s="56"/>
      <c r="G253" s="138"/>
      <c r="H253" s="57"/>
      <c r="I253" s="139"/>
      <c r="J253" s="139"/>
      <c r="K253" s="139"/>
      <c r="L253" s="139"/>
      <c r="M253" s="160">
        <f>ROUND(SUM(M254),2)</f>
        <v>1</v>
      </c>
      <c r="N253" s="32"/>
    </row>
    <row r="254" spans="1:14" ht="15.75" customHeight="1">
      <c r="A254" s="170"/>
      <c r="B254" s="53"/>
      <c r="C254" s="54" t="s">
        <v>260</v>
      </c>
      <c r="D254" s="53"/>
      <c r="E254" s="142">
        <v>1</v>
      </c>
      <c r="F254" s="56"/>
      <c r="G254" s="138"/>
      <c r="H254" s="57"/>
      <c r="I254" s="139"/>
      <c r="J254" s="139"/>
      <c r="K254" s="139"/>
      <c r="L254" s="139"/>
      <c r="M254" s="139">
        <f>ROUND(SUM(E254),2)</f>
        <v>1</v>
      </c>
      <c r="N254" s="32"/>
    </row>
    <row r="255" spans="1:14" ht="30" customHeight="1">
      <c r="A255" s="170" t="s">
        <v>221</v>
      </c>
      <c r="B255" s="53" t="s">
        <v>276</v>
      </c>
      <c r="C255" s="54" t="s">
        <v>220</v>
      </c>
      <c r="D255" s="53" t="s">
        <v>168</v>
      </c>
      <c r="E255" s="142"/>
      <c r="F255" s="56"/>
      <c r="G255" s="138"/>
      <c r="H255" s="57"/>
      <c r="I255" s="139"/>
      <c r="J255" s="139"/>
      <c r="K255" s="139"/>
      <c r="L255" s="139"/>
      <c r="M255" s="160">
        <f>ROUND(SUM(M256),2)</f>
        <v>1</v>
      </c>
      <c r="N255" s="32"/>
    </row>
    <row r="256" spans="1:14" ht="15.75" customHeight="1">
      <c r="A256" s="170"/>
      <c r="B256" s="53"/>
      <c r="C256" s="54" t="s">
        <v>260</v>
      </c>
      <c r="D256" s="53"/>
      <c r="E256" s="142">
        <v>1</v>
      </c>
      <c r="F256" s="56"/>
      <c r="G256" s="138"/>
      <c r="H256" s="57"/>
      <c r="I256" s="139"/>
      <c r="J256" s="139"/>
      <c r="K256" s="139"/>
      <c r="L256" s="139"/>
      <c r="M256" s="139">
        <f>ROUND(SUM(E256),2)</f>
        <v>1</v>
      </c>
      <c r="N256" s="32"/>
    </row>
    <row r="257" spans="1:14" ht="32.25" customHeight="1">
      <c r="A257" s="170" t="s">
        <v>297</v>
      </c>
      <c r="B257" s="53" t="s">
        <v>277</v>
      </c>
      <c r="C257" s="54" t="s">
        <v>298</v>
      </c>
      <c r="D257" s="53" t="s">
        <v>168</v>
      </c>
      <c r="E257" s="142"/>
      <c r="F257" s="56"/>
      <c r="G257" s="138"/>
      <c r="H257" s="57"/>
      <c r="I257" s="139"/>
      <c r="J257" s="139"/>
      <c r="K257" s="139"/>
      <c r="L257" s="139"/>
      <c r="M257" s="160">
        <f>ROUND(SUM(M258),2)</f>
        <v>35</v>
      </c>
      <c r="N257" s="32"/>
    </row>
    <row r="258" spans="1:14" ht="15.75" customHeight="1">
      <c r="A258" s="170"/>
      <c r="B258" s="53"/>
      <c r="C258" s="54"/>
      <c r="D258" s="53"/>
      <c r="E258" s="142">
        <v>35</v>
      </c>
      <c r="F258" s="56"/>
      <c r="G258" s="138"/>
      <c r="H258" s="57"/>
      <c r="I258" s="139"/>
      <c r="J258" s="139"/>
      <c r="K258" s="139"/>
      <c r="L258" s="139"/>
      <c r="M258" s="139">
        <f>ROUND(SUM(E258),2)</f>
        <v>35</v>
      </c>
      <c r="N258" s="32"/>
    </row>
    <row r="259" spans="1:14" ht="25.5" customHeight="1">
      <c r="A259" s="170" t="s">
        <v>223</v>
      </c>
      <c r="B259" s="53" t="s">
        <v>278</v>
      </c>
      <c r="C259" s="54" t="s">
        <v>224</v>
      </c>
      <c r="D259" s="53" t="s">
        <v>168</v>
      </c>
      <c r="E259" s="142"/>
      <c r="F259" s="56"/>
      <c r="G259" s="138"/>
      <c r="H259" s="57"/>
      <c r="I259" s="139"/>
      <c r="J259" s="139"/>
      <c r="K259" s="139"/>
      <c r="L259" s="139"/>
      <c r="M259" s="160">
        <f>ROUND(SUM(M260),2)</f>
        <v>20</v>
      </c>
      <c r="N259" s="32"/>
    </row>
    <row r="260" spans="1:14" ht="15.75" customHeight="1">
      <c r="A260" s="170"/>
      <c r="B260" s="53"/>
      <c r="C260" s="54" t="s">
        <v>260</v>
      </c>
      <c r="D260" s="53"/>
      <c r="E260" s="142">
        <v>20</v>
      </c>
      <c r="F260" s="56"/>
      <c r="G260" s="138"/>
      <c r="H260" s="57"/>
      <c r="I260" s="139"/>
      <c r="J260" s="139"/>
      <c r="K260" s="139"/>
      <c r="L260" s="139"/>
      <c r="M260" s="139">
        <f>ROUND(SUM(E260),2)</f>
        <v>20</v>
      </c>
      <c r="N260" s="32"/>
    </row>
    <row r="261" spans="1:14" ht="15.75" customHeight="1">
      <c r="A261" s="170" t="s">
        <v>226</v>
      </c>
      <c r="B261" s="53" t="s">
        <v>279</v>
      </c>
      <c r="C261" s="54" t="s">
        <v>227</v>
      </c>
      <c r="D261" s="53" t="s">
        <v>168</v>
      </c>
      <c r="E261" s="142"/>
      <c r="F261" s="56"/>
      <c r="G261" s="138"/>
      <c r="H261" s="57"/>
      <c r="I261" s="139"/>
      <c r="J261" s="139"/>
      <c r="K261" s="139"/>
      <c r="L261" s="139"/>
      <c r="M261" s="160">
        <f>ROUND(SUM(M262),2)</f>
        <v>5</v>
      </c>
      <c r="N261" s="32"/>
    </row>
    <row r="262" spans="1:14" ht="15.75" customHeight="1">
      <c r="A262" s="170"/>
      <c r="B262" s="53"/>
      <c r="C262" s="54" t="s">
        <v>260</v>
      </c>
      <c r="D262" s="53"/>
      <c r="E262" s="142">
        <v>5</v>
      </c>
      <c r="F262" s="56"/>
      <c r="G262" s="138"/>
      <c r="H262" s="57"/>
      <c r="I262" s="139"/>
      <c r="J262" s="139"/>
      <c r="K262" s="139"/>
      <c r="L262" s="139"/>
      <c r="M262" s="139">
        <f>ROUND(SUM(E262),2)</f>
        <v>5</v>
      </c>
      <c r="N262" s="32"/>
    </row>
    <row r="263" spans="1:14" ht="15.75" customHeight="1">
      <c r="A263" s="170" t="s">
        <v>226</v>
      </c>
      <c r="B263" s="53" t="s">
        <v>281</v>
      </c>
      <c r="C263" s="54" t="s">
        <v>230</v>
      </c>
      <c r="D263" s="53" t="s">
        <v>168</v>
      </c>
      <c r="E263" s="142"/>
      <c r="F263" s="56"/>
      <c r="G263" s="138"/>
      <c r="H263" s="57"/>
      <c r="I263" s="139"/>
      <c r="J263" s="139"/>
      <c r="K263" s="139"/>
      <c r="L263" s="139"/>
      <c r="M263" s="160">
        <f>ROUND(SUM(M264),2)</f>
        <v>7</v>
      </c>
      <c r="N263" s="32"/>
    </row>
    <row r="264" spans="1:14" ht="15.75" customHeight="1">
      <c r="A264" s="29"/>
      <c r="B264" s="42"/>
      <c r="C264" s="54" t="s">
        <v>260</v>
      </c>
      <c r="D264" s="137"/>
      <c r="E264" s="142">
        <v>7</v>
      </c>
      <c r="F264" s="56"/>
      <c r="G264" s="138"/>
      <c r="H264" s="57"/>
      <c r="I264" s="139"/>
      <c r="J264" s="139"/>
      <c r="K264" s="139"/>
      <c r="L264" s="139"/>
      <c r="M264" s="139">
        <f>ROUND(SUM(E264),2)</f>
        <v>7</v>
      </c>
      <c r="N264" s="32"/>
    </row>
    <row r="265" spans="1:14" ht="15.75" customHeight="1">
      <c r="A265" s="29" t="s">
        <v>226</v>
      </c>
      <c r="B265" s="53" t="s">
        <v>284</v>
      </c>
      <c r="C265" s="140" t="s">
        <v>280</v>
      </c>
      <c r="D265" s="53" t="s">
        <v>168</v>
      </c>
      <c r="E265" s="142"/>
      <c r="F265" s="56"/>
      <c r="G265" s="138"/>
      <c r="H265" s="57"/>
      <c r="I265" s="139"/>
      <c r="J265" s="139"/>
      <c r="K265" s="139"/>
      <c r="L265" s="139"/>
      <c r="M265" s="160">
        <f>ROUND(SUM(M266),2)</f>
        <v>20</v>
      </c>
      <c r="N265" s="32"/>
    </row>
    <row r="266" spans="1:14" ht="15.75" customHeight="1">
      <c r="A266" s="185"/>
      <c r="B266" s="179"/>
      <c r="C266" s="186" t="s">
        <v>260</v>
      </c>
      <c r="D266" s="181"/>
      <c r="E266" s="182">
        <v>20</v>
      </c>
      <c r="F266" s="78"/>
      <c r="G266" s="183"/>
      <c r="H266" s="80"/>
      <c r="I266" s="184"/>
      <c r="J266" s="184"/>
      <c r="K266" s="184"/>
      <c r="L266" s="184"/>
      <c r="M266" s="184">
        <f>ROUND(SUM(E266),2)</f>
        <v>20</v>
      </c>
      <c r="N266" s="32"/>
    </row>
    <row r="267" spans="1:14" ht="50.25" customHeight="1">
      <c r="A267" s="170" t="s">
        <v>290</v>
      </c>
      <c r="B267" s="53" t="s">
        <v>285</v>
      </c>
      <c r="C267" s="54" t="s">
        <v>312</v>
      </c>
      <c r="D267" s="53" t="s">
        <v>283</v>
      </c>
      <c r="E267" s="142"/>
      <c r="F267" s="56"/>
      <c r="G267" s="138"/>
      <c r="H267" s="57"/>
      <c r="I267" s="139"/>
      <c r="J267" s="139"/>
      <c r="K267" s="139"/>
      <c r="L267" s="139"/>
      <c r="M267" s="160">
        <f>ROUND(SUM(M268),2)</f>
        <v>220</v>
      </c>
      <c r="N267" s="32"/>
    </row>
    <row r="268" spans="1:14" ht="14.25" customHeight="1">
      <c r="A268" s="170"/>
      <c r="B268" s="53"/>
      <c r="C268" s="54"/>
      <c r="D268" s="53"/>
      <c r="E268" s="142">
        <v>220</v>
      </c>
      <c r="F268" s="56"/>
      <c r="G268" s="138"/>
      <c r="H268" s="57"/>
      <c r="I268" s="139"/>
      <c r="J268" s="139"/>
      <c r="K268" s="139"/>
      <c r="L268" s="139"/>
      <c r="M268" s="139">
        <f>ROUND(SUM(E268),2)</f>
        <v>220</v>
      </c>
      <c r="N268" s="32"/>
    </row>
    <row r="269" spans="1:14" ht="15.75" customHeight="1">
      <c r="A269" s="170" t="s">
        <v>287</v>
      </c>
      <c r="B269" s="53" t="s">
        <v>300</v>
      </c>
      <c r="C269" s="54" t="s">
        <v>286</v>
      </c>
      <c r="D269" s="53" t="s">
        <v>283</v>
      </c>
      <c r="E269" s="142"/>
      <c r="F269" s="56"/>
      <c r="G269" s="138"/>
      <c r="H269" s="57"/>
      <c r="I269" s="139"/>
      <c r="J269" s="139"/>
      <c r="K269" s="139"/>
      <c r="L269" s="139"/>
      <c r="M269" s="160">
        <f>ROUND(SUM(M270),2)</f>
        <v>220</v>
      </c>
      <c r="N269" s="32"/>
    </row>
    <row r="270" spans="1:14" ht="15.75" customHeight="1">
      <c r="A270" s="29"/>
      <c r="B270" s="42"/>
      <c r="C270" s="140"/>
      <c r="D270" s="137"/>
      <c r="E270" s="142">
        <v>220</v>
      </c>
      <c r="F270" s="56"/>
      <c r="G270" s="138"/>
      <c r="H270" s="57"/>
      <c r="I270" s="139"/>
      <c r="J270" s="139"/>
      <c r="K270" s="139"/>
      <c r="L270" s="139"/>
      <c r="M270" s="139">
        <f>ROUND(SUM(E270),2)</f>
        <v>220</v>
      </c>
      <c r="N270" s="32"/>
    </row>
    <row r="271" spans="1:14" ht="25.5" customHeight="1">
      <c r="A271" s="170" t="s">
        <v>301</v>
      </c>
      <c r="B271" s="53" t="s">
        <v>302</v>
      </c>
      <c r="C271" s="54" t="s">
        <v>303</v>
      </c>
      <c r="D271" s="53" t="s">
        <v>168</v>
      </c>
      <c r="E271" s="142"/>
      <c r="F271" s="56"/>
      <c r="G271" s="138"/>
      <c r="H271" s="57"/>
      <c r="I271" s="139"/>
      <c r="J271" s="139"/>
      <c r="K271" s="139"/>
      <c r="L271" s="139"/>
      <c r="M271" s="160">
        <f>ROUND(SUM(M272),2)</f>
        <v>3</v>
      </c>
      <c r="N271" s="32"/>
    </row>
    <row r="272" spans="1:14" ht="15.75" customHeight="1">
      <c r="A272" s="170"/>
      <c r="B272" s="53"/>
      <c r="C272" s="54"/>
      <c r="D272" s="53"/>
      <c r="E272" s="142">
        <v>3</v>
      </c>
      <c r="F272" s="56"/>
      <c r="G272" s="138"/>
      <c r="H272" s="57"/>
      <c r="I272" s="139"/>
      <c r="J272" s="139"/>
      <c r="K272" s="139"/>
      <c r="L272" s="139"/>
      <c r="M272" s="139">
        <f>ROUND(SUM(E272),2)</f>
        <v>3</v>
      </c>
      <c r="N272" s="32"/>
    </row>
    <row r="273" spans="1:14" ht="26.25" customHeight="1">
      <c r="A273" s="170" t="s">
        <v>301</v>
      </c>
      <c r="B273" s="53" t="s">
        <v>304</v>
      </c>
      <c r="C273" s="54" t="s">
        <v>305</v>
      </c>
      <c r="D273" s="53" t="s">
        <v>168</v>
      </c>
      <c r="E273" s="142"/>
      <c r="F273" s="56"/>
      <c r="G273" s="138"/>
      <c r="H273" s="57"/>
      <c r="I273" s="139"/>
      <c r="J273" s="139"/>
      <c r="K273" s="139"/>
      <c r="L273" s="139"/>
      <c r="M273" s="160">
        <f>ROUND(SUM(M274),2)</f>
        <v>3</v>
      </c>
      <c r="N273" s="32"/>
    </row>
    <row r="274" spans="1:14" ht="15.75" customHeight="1">
      <c r="A274" s="170"/>
      <c r="B274" s="53"/>
      <c r="C274" s="54"/>
      <c r="D274" s="53"/>
      <c r="E274" s="142">
        <v>3</v>
      </c>
      <c r="F274" s="56"/>
      <c r="G274" s="138"/>
      <c r="H274" s="57"/>
      <c r="I274" s="139"/>
      <c r="J274" s="139"/>
      <c r="K274" s="139"/>
      <c r="L274" s="139"/>
      <c r="M274" s="139">
        <f>ROUND(SUM(E274),2)</f>
        <v>3</v>
      </c>
      <c r="N274" s="32"/>
    </row>
    <row r="275" spans="1:14" ht="27" customHeight="1">
      <c r="A275" s="170" t="s">
        <v>306</v>
      </c>
      <c r="B275" s="53" t="s">
        <v>307</v>
      </c>
      <c r="C275" s="54" t="s">
        <v>309</v>
      </c>
      <c r="D275" s="53" t="s">
        <v>168</v>
      </c>
      <c r="E275" s="142"/>
      <c r="F275" s="56"/>
      <c r="G275" s="138"/>
      <c r="H275" s="57"/>
      <c r="I275" s="139"/>
      <c r="J275" s="139"/>
      <c r="K275" s="139"/>
      <c r="L275" s="139"/>
      <c r="M275" s="160">
        <f>ROUND(SUM(M276),2)</f>
        <v>3</v>
      </c>
      <c r="N275" s="32"/>
    </row>
    <row r="276" spans="1:14" ht="15.75" customHeight="1">
      <c r="A276" s="29"/>
      <c r="B276" s="42"/>
      <c r="C276" s="140"/>
      <c r="D276" s="137"/>
      <c r="E276" s="142">
        <v>3</v>
      </c>
      <c r="F276" s="56"/>
      <c r="G276" s="138"/>
      <c r="H276" s="57"/>
      <c r="I276" s="139"/>
      <c r="J276" s="139"/>
      <c r="K276" s="139"/>
      <c r="L276" s="139"/>
      <c r="M276" s="139">
        <f>ROUND(SUM(E276),2)</f>
        <v>3</v>
      </c>
      <c r="N276" s="32"/>
    </row>
    <row r="277" spans="1:14" ht="72" customHeight="1">
      <c r="A277" s="170" t="s">
        <v>310</v>
      </c>
      <c r="B277" s="53" t="s">
        <v>308</v>
      </c>
      <c r="C277" s="54" t="s">
        <v>311</v>
      </c>
      <c r="D277" s="53" t="s">
        <v>168</v>
      </c>
      <c r="E277" s="142"/>
      <c r="F277" s="56"/>
      <c r="G277" s="138"/>
      <c r="H277" s="57"/>
      <c r="I277" s="139"/>
      <c r="J277" s="139"/>
      <c r="K277" s="139"/>
      <c r="L277" s="139"/>
      <c r="M277" s="160">
        <f>ROUND(SUM(M278),2)</f>
        <v>1</v>
      </c>
      <c r="N277" s="32"/>
    </row>
    <row r="278" spans="1:14" ht="15.75" customHeight="1">
      <c r="A278" s="29"/>
      <c r="B278" s="42"/>
      <c r="C278" s="140"/>
      <c r="D278" s="137"/>
      <c r="E278" s="142">
        <v>1</v>
      </c>
      <c r="F278" s="56"/>
      <c r="G278" s="138"/>
      <c r="H278" s="57"/>
      <c r="I278" s="139"/>
      <c r="J278" s="139"/>
      <c r="K278" s="139"/>
      <c r="L278" s="139"/>
      <c r="M278" s="139">
        <f>ROUND(SUM(E278),2)</f>
        <v>1</v>
      </c>
      <c r="N278" s="32"/>
    </row>
    <row r="279" spans="1:14" ht="15.75" customHeight="1">
      <c r="A279" s="29"/>
      <c r="B279" s="42"/>
      <c r="C279" s="140"/>
      <c r="D279" s="137"/>
      <c r="E279" s="142"/>
      <c r="F279" s="56"/>
      <c r="G279" s="138"/>
      <c r="H279" s="57"/>
      <c r="I279" s="139"/>
      <c r="J279" s="139"/>
      <c r="K279" s="139"/>
      <c r="L279" s="139"/>
      <c r="M279" s="139"/>
      <c r="N279" s="32"/>
    </row>
    <row r="280" spans="1:14" ht="15.75" customHeight="1">
      <c r="A280" s="29"/>
      <c r="B280" s="42"/>
      <c r="C280" s="140"/>
      <c r="D280" s="137"/>
      <c r="E280" s="142"/>
      <c r="F280" s="56"/>
      <c r="G280" s="138"/>
      <c r="H280" s="57"/>
      <c r="I280" s="139"/>
      <c r="J280" s="139"/>
      <c r="K280" s="139"/>
      <c r="L280" s="139"/>
      <c r="M280" s="139"/>
      <c r="N280" s="32"/>
    </row>
    <row r="281" spans="1:14" ht="15.75" customHeight="1">
      <c r="A281" s="29"/>
      <c r="B281" s="42"/>
      <c r="C281" s="140"/>
      <c r="D281" s="137"/>
      <c r="E281" s="142"/>
      <c r="F281" s="56"/>
      <c r="G281" s="138"/>
      <c r="H281" s="57"/>
      <c r="I281" s="139"/>
      <c r="J281" s="139"/>
      <c r="K281" s="139"/>
      <c r="L281" s="139"/>
      <c r="M281" s="139"/>
      <c r="N281" s="32"/>
    </row>
    <row r="282" spans="1:14" ht="15.75" customHeight="1">
      <c r="A282" s="29"/>
      <c r="B282" s="42"/>
      <c r="C282" s="140"/>
      <c r="D282" s="137"/>
      <c r="E282" s="142"/>
      <c r="F282" s="56"/>
      <c r="G282" s="138"/>
      <c r="H282" s="57"/>
      <c r="I282" s="139"/>
      <c r="J282" s="139"/>
      <c r="K282" s="139"/>
      <c r="L282" s="139"/>
      <c r="M282" s="139"/>
      <c r="N282" s="32"/>
    </row>
    <row r="283" spans="1:14" ht="15.75" customHeight="1">
      <c r="A283" s="29"/>
      <c r="B283" s="42"/>
      <c r="C283" s="140"/>
      <c r="D283" s="137"/>
      <c r="E283" s="142"/>
      <c r="F283" s="56"/>
      <c r="G283" s="138"/>
      <c r="H283" s="57"/>
      <c r="I283" s="139"/>
      <c r="J283" s="139"/>
      <c r="K283" s="139"/>
      <c r="L283" s="139"/>
      <c r="M283" s="139"/>
      <c r="N283" s="32"/>
    </row>
    <row r="284" spans="1:14" ht="15.75" customHeight="1">
      <c r="A284" s="29"/>
      <c r="B284" s="42"/>
      <c r="C284" s="140"/>
      <c r="D284" s="137"/>
      <c r="E284" s="142"/>
      <c r="F284" s="56"/>
      <c r="G284" s="138"/>
      <c r="H284" s="57"/>
      <c r="I284" s="139"/>
      <c r="J284" s="139"/>
      <c r="K284" s="139"/>
      <c r="L284" s="139"/>
      <c r="M284" s="139"/>
      <c r="N284" s="32"/>
    </row>
    <row r="285" spans="1:14" ht="15.75" customHeight="1">
      <c r="A285" s="29"/>
      <c r="B285" s="42"/>
      <c r="C285" s="140"/>
      <c r="D285" s="137"/>
      <c r="E285" s="142"/>
      <c r="F285" s="56"/>
      <c r="G285" s="138"/>
      <c r="H285" s="57"/>
      <c r="I285" s="139"/>
      <c r="J285" s="139"/>
      <c r="K285" s="139"/>
      <c r="L285" s="139"/>
      <c r="M285" s="139"/>
      <c r="N285" s="32"/>
    </row>
    <row r="286" spans="1:14" ht="15.75" customHeight="1">
      <c r="A286" s="29"/>
      <c r="B286" s="42"/>
      <c r="C286" s="140"/>
      <c r="D286" s="137"/>
      <c r="E286" s="142"/>
      <c r="F286" s="56"/>
      <c r="G286" s="138"/>
      <c r="H286" s="57"/>
      <c r="I286" s="139"/>
      <c r="J286" s="139"/>
      <c r="K286" s="139"/>
      <c r="L286" s="139"/>
      <c r="M286" s="139"/>
      <c r="N286" s="32"/>
    </row>
    <row r="287" spans="1:14" ht="15.75" customHeight="1">
      <c r="A287" s="29"/>
      <c r="B287" s="42"/>
      <c r="C287" s="140"/>
      <c r="D287" s="137"/>
      <c r="E287" s="142"/>
      <c r="F287" s="56"/>
      <c r="G287" s="138"/>
      <c r="H287" s="57"/>
      <c r="I287" s="139"/>
      <c r="J287" s="139"/>
      <c r="K287" s="139"/>
      <c r="L287" s="139"/>
      <c r="M287" s="139"/>
      <c r="N287" s="32"/>
    </row>
    <row r="288" spans="1:14" ht="15.75" customHeight="1">
      <c r="A288" s="29"/>
      <c r="B288" s="42"/>
      <c r="C288" s="140"/>
      <c r="D288" s="137"/>
      <c r="E288" s="142"/>
      <c r="F288" s="56"/>
      <c r="G288" s="138"/>
      <c r="H288" s="57"/>
      <c r="I288" s="139"/>
      <c r="J288" s="139"/>
      <c r="K288" s="139"/>
      <c r="L288" s="139"/>
      <c r="M288" s="139"/>
      <c r="N288" s="32"/>
    </row>
    <row r="289" spans="1:14" ht="15.75" customHeight="1">
      <c r="A289" s="29"/>
      <c r="B289" s="42"/>
      <c r="C289" s="140"/>
      <c r="D289" s="137"/>
      <c r="E289" s="142"/>
      <c r="F289" s="56"/>
      <c r="G289" s="138"/>
      <c r="H289" s="57"/>
      <c r="I289" s="139"/>
      <c r="J289" s="139"/>
      <c r="K289" s="139"/>
      <c r="L289" s="139"/>
      <c r="M289" s="139"/>
      <c r="N289" s="32"/>
    </row>
    <row r="290" spans="1:14" ht="15.75" customHeight="1">
      <c r="A290" s="29"/>
      <c r="B290" s="42"/>
      <c r="C290" s="140"/>
      <c r="D290" s="137"/>
      <c r="E290" s="142"/>
      <c r="F290" s="56"/>
      <c r="G290" s="138"/>
      <c r="H290" s="57"/>
      <c r="I290" s="139"/>
      <c r="J290" s="139"/>
      <c r="K290" s="139"/>
      <c r="L290" s="139"/>
      <c r="M290" s="139"/>
      <c r="N290" s="32"/>
    </row>
    <row r="291" spans="1:14" ht="15.75" customHeight="1">
      <c r="A291" s="29"/>
      <c r="B291" s="42"/>
      <c r="C291" s="140"/>
      <c r="D291" s="137"/>
      <c r="E291" s="142"/>
      <c r="F291" s="56"/>
      <c r="G291" s="138"/>
      <c r="H291" s="57"/>
      <c r="I291" s="139"/>
      <c r="J291" s="139"/>
      <c r="K291" s="139"/>
      <c r="L291" s="139"/>
      <c r="M291" s="139"/>
      <c r="N291" s="32"/>
    </row>
    <row r="292" spans="1:14" ht="15.75" customHeight="1">
      <c r="A292" s="29"/>
      <c r="B292" s="42"/>
      <c r="C292" s="140"/>
      <c r="D292" s="137"/>
      <c r="E292" s="142"/>
      <c r="F292" s="56"/>
      <c r="G292" s="138"/>
      <c r="H292" s="57"/>
      <c r="I292" s="139"/>
      <c r="J292" s="139"/>
      <c r="K292" s="139"/>
      <c r="L292" s="139"/>
      <c r="M292" s="139"/>
      <c r="N292" s="32"/>
    </row>
    <row r="293" spans="1:14" ht="26.25" customHeight="1">
      <c r="A293" s="76"/>
      <c r="B293" s="77"/>
      <c r="C293" s="186"/>
      <c r="D293" s="77"/>
      <c r="E293" s="78"/>
      <c r="F293" s="79"/>
      <c r="G293" s="80"/>
      <c r="H293" s="80"/>
      <c r="I293" s="80"/>
      <c r="J293" s="80"/>
      <c r="K293" s="80"/>
      <c r="L293" s="80"/>
      <c r="M293" s="81"/>
      <c r="N293" s="32"/>
    </row>
    <row r="294" ht="12.75">
      <c r="C294" s="54"/>
    </row>
    <row r="295" ht="12.75">
      <c r="C295" s="54"/>
    </row>
  </sheetData>
  <sheetProtection/>
  <mergeCells count="4">
    <mergeCell ref="A3:C3"/>
    <mergeCell ref="E3:F3"/>
    <mergeCell ref="A4:C4"/>
    <mergeCell ref="A6:L6"/>
  </mergeCells>
  <hyperlinks>
    <hyperlink ref="M65313" r:id="rId1" display="DATA:Setembro/2010"/>
    <hyperlink ref="M65307" r:id="rId2" display="DATA:Setembro/2010"/>
    <hyperlink ref="M65301" r:id="rId3" display="DATA:Setembro/2010"/>
    <hyperlink ref="M65278" r:id="rId4" display="DATA:Setembro/2010"/>
    <hyperlink ref="M65276" r:id="rId5" display="DATA:Setembro/2010"/>
    <hyperlink ref="M65314" r:id="rId6" display="DATA:Setembro/2010"/>
    <hyperlink ref="M65308" r:id="rId7" display="DATA:Setembro/2010"/>
    <hyperlink ref="M65302" r:id="rId8" display="DATA:Setembro/2010"/>
    <hyperlink ref="M65279" r:id="rId9" display="DATA:Setembro/2010"/>
    <hyperlink ref="M65277" r:id="rId10" display="DATA:Setembro/2010"/>
    <hyperlink ref="M65312" r:id="rId11" display="DATA:Setembro/2010"/>
    <hyperlink ref="M65306" r:id="rId12" display="DATA:Setembro/2010"/>
    <hyperlink ref="M65300" r:id="rId13" display="DATA:Setembro/2010"/>
    <hyperlink ref="M65275" r:id="rId14" display="DATA:Setembro/2010"/>
    <hyperlink ref="M65352" r:id="rId15" display="DATA:Setembro/2010"/>
    <hyperlink ref="M65346" r:id="rId16" display="DATA:Setembro/2010"/>
    <hyperlink ref="M65340" r:id="rId17" display="DATA:Setembro/2010"/>
    <hyperlink ref="M65317" r:id="rId18" display="DATA:Setembro/2010"/>
    <hyperlink ref="M65315" r:id="rId19" display="DATA:Setembro/2010"/>
    <hyperlink ref="M6" r:id="rId20" display="DATA:Setembro/2010"/>
    <hyperlink ref="M65360" r:id="rId21" display="DATA:Setembro/2010"/>
    <hyperlink ref="M65354" r:id="rId22" display="DATA:Setembro/2010"/>
    <hyperlink ref="M65348" r:id="rId23" display="DATA:Setembro/2010"/>
    <hyperlink ref="M65325" r:id="rId24" display="DATA:Setembro/2010"/>
    <hyperlink ref="M65323" r:id="rId25" display="DATA:Setembro/2010"/>
    <hyperlink ref="M397" r:id="rId26" display="DATA:Setembro/2010"/>
    <hyperlink ref="M352" r:id="rId27" display="DATA:Setembro/2010"/>
    <hyperlink ref="M350" r:id="rId28" display="DATA:Setembro/2010"/>
    <hyperlink ref="M398" r:id="rId29" display="DATA:Setembro/2010"/>
    <hyperlink ref="M353" r:id="rId30" display="DATA:Setembro/2010"/>
    <hyperlink ref="M351" r:id="rId31" display="DATA:Setembro/2010"/>
    <hyperlink ref="M396" r:id="rId32" display="DATA:Setembro/2010"/>
    <hyperlink ref="M349" r:id="rId33" display="DATA:Setembro/2010"/>
    <hyperlink ref="M436" r:id="rId34" display="DATA:Setembro/2010"/>
    <hyperlink ref="M390" r:id="rId35" display="DATA:Setembro/2010"/>
    <hyperlink ref="M388" r:id="rId36" display="DATA:Setembro/2010"/>
    <hyperlink ref="M65413" r:id="rId37" display="DATA:Setembro/2010"/>
    <hyperlink ref="M65407" r:id="rId38" display="DATA:Setembro/2010"/>
    <hyperlink ref="M65401" r:id="rId39" display="DATA:Setembro/2010"/>
    <hyperlink ref="M65378" r:id="rId40" display="DATA:Setembro/2010"/>
    <hyperlink ref="M65376" r:id="rId41" display="DATA:Setembro/2010"/>
    <hyperlink ref="M65414" r:id="rId42" display="DATA:Setembro/2010"/>
    <hyperlink ref="M65408" r:id="rId43" display="DATA:Setembro/2010"/>
    <hyperlink ref="M65402" r:id="rId44" display="DATA:Setembro/2010"/>
    <hyperlink ref="M65379" r:id="rId45" display="DATA:Setembro/2010"/>
    <hyperlink ref="M65377" r:id="rId46" display="DATA:Setembro/2010"/>
    <hyperlink ref="M65412" r:id="rId47" display="DATA:Setembro/2010"/>
    <hyperlink ref="M65406" r:id="rId48" display="DATA:Setembro/2010"/>
    <hyperlink ref="M65400" r:id="rId49" display="DATA:Setembro/2010"/>
    <hyperlink ref="M65375" r:id="rId50" display="DATA:Setembro/2010"/>
    <hyperlink ref="M322" r:id="rId51" display="DATA:Setembro/2010"/>
    <hyperlink ref="M65440" r:id="rId52" display="DATA:Setembro/2010"/>
    <hyperlink ref="M65417" r:id="rId53" display="DATA:Setembro/2010"/>
    <hyperlink ref="M65415" r:id="rId54" display="DATA:Setembro/2010"/>
    <hyperlink ref="M65425" r:id="rId55" display="DATA:Setembro/2010"/>
    <hyperlink ref="M65423" r:id="rId56" display="DATA:Setembro/2010"/>
    <hyperlink ref="M65362" r:id="rId57" display="DATA:Setembro/2010"/>
    <hyperlink ref="M65356" r:id="rId58" display="DATA:Setembro/2010"/>
    <hyperlink ref="M65350" r:id="rId59" display="DATA:Setembro/2010"/>
    <hyperlink ref="M65327" r:id="rId60" display="DATA:Setembro/2010"/>
    <hyperlink ref="M65363" r:id="rId61" display="DATA:Setembro/2010"/>
    <hyperlink ref="M65357" r:id="rId62" display="DATA:Setembro/2010"/>
    <hyperlink ref="M65351" r:id="rId63" display="DATA:Setembro/2010"/>
    <hyperlink ref="M65328" r:id="rId64" display="DATA:Setembro/2010"/>
    <hyperlink ref="M65326" r:id="rId65" display="DATA:Setembro/2010"/>
    <hyperlink ref="M65361" r:id="rId66" display="DATA:Setembro/2010"/>
    <hyperlink ref="M65355" r:id="rId67" display="DATA:Setembro/2010"/>
    <hyperlink ref="M65349" r:id="rId68" display="DATA:Setembro/2010"/>
    <hyperlink ref="M65324" r:id="rId69" display="DATA:Setembro/2010"/>
    <hyperlink ref="M65395" r:id="rId70" display="DATA:Setembro/2010"/>
    <hyperlink ref="M65389" r:id="rId71" display="DATA:Setembro/2010"/>
    <hyperlink ref="M65366" r:id="rId72" display="DATA:Setembro/2010"/>
    <hyperlink ref="M65364" r:id="rId73" display="DATA:Setembro/2010"/>
    <hyperlink ref="M65409" r:id="rId74" display="DATA:Setembro/2010"/>
    <hyperlink ref="M65403" r:id="rId75" display="DATA:Setembro/2010"/>
    <hyperlink ref="M65397" r:id="rId76" display="DATA:Setembro/2010"/>
    <hyperlink ref="M65374" r:id="rId77" display="DATA:Setembro/2010"/>
    <hyperlink ref="M65372" r:id="rId78" display="DATA:Setembro/2010"/>
    <hyperlink ref="M65347" r:id="rId79" display="DATA:Setembro/2010"/>
    <hyperlink ref="M65341" r:id="rId80" display="DATA:Setembro/2010"/>
    <hyperlink ref="M65335" r:id="rId81" display="DATA:Setembro/2010"/>
    <hyperlink ref="M65310" r:id="rId82" display="DATA:Setembro/2010"/>
    <hyperlink ref="M65342" r:id="rId83" display="DATA:Setembro/2010"/>
    <hyperlink ref="M65336" r:id="rId84" display="DATA:Setembro/2010"/>
    <hyperlink ref="M65311" r:id="rId85" display="DATA:Setembro/2010"/>
    <hyperlink ref="M65334" r:id="rId86" display="DATA:Setembro/2010"/>
    <hyperlink ref="M65309" r:id="rId87" display="DATA:Setembro/2010"/>
    <hyperlink ref="M65386" r:id="rId88" display="DATA:Setembro/2010"/>
    <hyperlink ref="M65380" r:id="rId89" display="DATA:Setembro/2010"/>
    <hyperlink ref="M65394" r:id="rId90" display="DATA:Setembro/2010"/>
    <hyperlink ref="M65388" r:id="rId91" display="DATA:Setembro/2010"/>
    <hyperlink ref="M65382" r:id="rId92" display="DATA:Setembro/2010"/>
    <hyperlink ref="M65359" r:id="rId93" display="DATA:Setembro/2010"/>
    <hyperlink ref="M65282" r:id="rId94" display="DATA:Setembro/2010"/>
    <hyperlink ref="M65270" r:id="rId95" display="DATA:Setembro/2010"/>
    <hyperlink ref="M65247" r:id="rId96" display="DATA:Setembro/2010"/>
    <hyperlink ref="M65245" r:id="rId97" display="DATA:Setembro/2010"/>
    <hyperlink ref="M65283" r:id="rId98" display="DATA:Setembro/2010"/>
    <hyperlink ref="M65271" r:id="rId99" display="DATA:Setembro/2010"/>
    <hyperlink ref="M65248" r:id="rId100" display="DATA:Setembro/2010"/>
    <hyperlink ref="M65246" r:id="rId101" display="DATA:Setembro/2010"/>
    <hyperlink ref="M65281" r:id="rId102" display="DATA:Setembro/2010"/>
    <hyperlink ref="M65269" r:id="rId103" display="DATA:Setembro/2010"/>
    <hyperlink ref="M65244" r:id="rId104" display="DATA:Setembro/2010"/>
    <hyperlink ref="M65321" r:id="rId105" display="DATA:Setembro/2010"/>
    <hyperlink ref="M65286" r:id="rId106" display="DATA:Setembro/2010"/>
    <hyperlink ref="M65284" r:id="rId107" display="DATA:Setembro/2010"/>
    <hyperlink ref="M65329" r:id="rId108" display="DATA:Setembro/2010"/>
    <hyperlink ref="M65294" r:id="rId109" display="DATA:Setembro/2010"/>
    <hyperlink ref="M65292" r:id="rId110" display="DATA:Setembro/2010"/>
    <hyperlink ref="M65265" r:id="rId111" display="DATA:Setembro/2010"/>
    <hyperlink ref="M65259" r:id="rId112" display="DATA:Setembro/2010"/>
    <hyperlink ref="M65236" r:id="rId113" display="DATA:Setembro/2010"/>
    <hyperlink ref="M65234" r:id="rId114" display="DATA:Setembro/2010"/>
    <hyperlink ref="M65272" r:id="rId115" display="DATA:Setembro/2010"/>
    <hyperlink ref="M65266" r:id="rId116" display="DATA:Setembro/2010"/>
    <hyperlink ref="M65260" r:id="rId117" display="DATA:Setembro/2010"/>
    <hyperlink ref="M65237" r:id="rId118" display="DATA:Setembro/2010"/>
    <hyperlink ref="M65235" r:id="rId119" display="DATA:Setembro/2010"/>
    <hyperlink ref="M65264" r:id="rId120" display="DATA:Setembro/2010"/>
    <hyperlink ref="M65258" r:id="rId121" display="DATA:Setembro/2010"/>
    <hyperlink ref="M65233" r:id="rId122" display="DATA:Setembro/2010"/>
    <hyperlink ref="M65304" r:id="rId123" display="DATA:Setembro/2010"/>
    <hyperlink ref="M65298" r:id="rId124" display="DATA:Setembro/2010"/>
    <hyperlink ref="M65273" r:id="rId125" display="DATA:Setembro/2010"/>
    <hyperlink ref="M65318" r:id="rId126" display="DATA:Setembro/2010"/>
    <hyperlink ref="M65256" r:id="rId127" display="DATA:Setembro/2010"/>
    <hyperlink ref="M65250" r:id="rId128" display="DATA:Setembro/2010"/>
    <hyperlink ref="M65221" r:id="rId129" display="DATA:Setembro/2010"/>
    <hyperlink ref="M65219" r:id="rId130" display="DATA:Setembro/2010"/>
    <hyperlink ref="M65257" r:id="rId131" display="DATA:Setembro/2010"/>
    <hyperlink ref="M65251" r:id="rId132" display="DATA:Setembro/2010"/>
    <hyperlink ref="M65222" r:id="rId133" display="DATA:Setembro/2010"/>
    <hyperlink ref="M65220" r:id="rId134" display="DATA:Setembro/2010"/>
    <hyperlink ref="M65255" r:id="rId135" display="DATA:Setembro/2010"/>
    <hyperlink ref="M65249" r:id="rId136" display="DATA:Setembro/2010"/>
    <hyperlink ref="M65243" r:id="rId137" display="DATA:Setembro/2010"/>
    <hyperlink ref="M65218" r:id="rId138" display="DATA:Setembro/2010"/>
    <hyperlink ref="M65295" r:id="rId139" display="DATA:Setembro/2010"/>
    <hyperlink ref="M65289" r:id="rId140" display="DATA:Setembro/2010"/>
    <hyperlink ref="M65303" r:id="rId141" display="DATA:Setembro/2010"/>
    <hyperlink ref="M65297" r:id="rId142" display="DATA:Setembro/2010"/>
    <hyperlink ref="M65291" r:id="rId143" display="DATA:Setembro/2010"/>
    <hyperlink ref="M65268" r:id="rId144" display="DATA:Setembro/2010"/>
    <hyperlink ref="M65358" r:id="rId145" display="DATA:Setembro/2010"/>
    <hyperlink ref="M65396" r:id="rId146" display="DATA:Setembro/2010"/>
    <hyperlink ref="M65390" r:id="rId147" display="DATA:Setembro/2010"/>
    <hyperlink ref="M65367" r:id="rId148" display="DATA:Setembro/2010"/>
    <hyperlink ref="M65365" r:id="rId149" display="DATA:Setembro/2010"/>
    <hyperlink ref="M65410" r:id="rId150" display="DATA:Setembro/2010"/>
    <hyperlink ref="M65404" r:id="rId151" display="DATA:Setembro/2010"/>
    <hyperlink ref="M65398" r:id="rId152" display="DATA:Setembro/2010"/>
    <hyperlink ref="M65373" r:id="rId153" display="DATA:Setembro/2010"/>
    <hyperlink ref="M447" r:id="rId154" display="DATA:Setembro/2010"/>
    <hyperlink ref="M402" r:id="rId155" display="DATA:Setembro/2010"/>
    <hyperlink ref="M400" r:id="rId156" display="DATA:Setembro/2010"/>
    <hyperlink ref="M448" r:id="rId157" display="DATA:Setembro/2010"/>
    <hyperlink ref="M403" r:id="rId158" display="DATA:Setembro/2010"/>
    <hyperlink ref="M401" r:id="rId159" display="DATA:Setembro/2010"/>
    <hyperlink ref="M446" r:id="rId160" display="DATA:Setembro/2010"/>
    <hyperlink ref="M399" r:id="rId161" display="DATA:Setembro/2010"/>
    <hyperlink ref="M486" r:id="rId162" display="DATA:Setembro/2010"/>
    <hyperlink ref="M440" r:id="rId163" display="DATA:Setembro/2010"/>
    <hyperlink ref="M438" r:id="rId164" display="DATA:Setembro/2010"/>
    <hyperlink ref="M300" r:id="rId165" display="DATA:Setembro/2010"/>
    <hyperlink ref="M65428" r:id="rId166" display="DATA:Setembro/2010"/>
    <hyperlink ref="M65426" r:id="rId167" display="DATA:Setembro/2010"/>
    <hyperlink ref="M301" r:id="rId168" display="DATA:Setembro/2010"/>
    <hyperlink ref="M65429" r:id="rId169" display="DATA:Setembro/2010"/>
    <hyperlink ref="M65427" r:id="rId170" display="DATA:Setembro/2010"/>
    <hyperlink ref="M299" r:id="rId171" display="DATA:Setembro/2010"/>
    <hyperlink ref="M372" r:id="rId172" display="DATA:Setembro/2010"/>
    <hyperlink ref="M65411" r:id="rId173" display="DATA:Setembro/2010"/>
    <hyperlink ref="M65405" r:id="rId174" display="DATA:Setembro/2010"/>
    <hyperlink ref="M65399" r:id="rId175" display="DATA:Setembro/2010"/>
    <hyperlink ref="M65439" r:id="rId176" display="DATA:Setembro/2010"/>
    <hyperlink ref="M65416" r:id="rId177" display="DATA:Setembro/2010"/>
    <hyperlink ref="M65424" r:id="rId178" display="DATA:Setembro/2010"/>
    <hyperlink ref="M65422" r:id="rId179" display="DATA:Setembro/2010"/>
    <hyperlink ref="M65391" r:id="rId180" display="DATA:Setembro/2010"/>
    <hyperlink ref="M65385" r:id="rId181" display="DATA:Setembro/2010"/>
    <hyperlink ref="M65392" r:id="rId182" display="DATA:Setembro/2010"/>
    <hyperlink ref="M65384" r:id="rId183" display="DATA:Setembro/2010"/>
    <hyperlink ref="M65436" r:id="rId184" display="DATA:Setembro/2010"/>
    <hyperlink ref="M65430" r:id="rId185" display="DATA:Setembro/2010"/>
    <hyperlink ref="M65444" r:id="rId186" display="DATA:Setembro/2010"/>
    <hyperlink ref="M65438" r:id="rId187" display="DATA:Setembro/2010"/>
    <hyperlink ref="M65432" r:id="rId188" display="DATA:Setembro/2010"/>
    <hyperlink ref="M65332" r:id="rId189" display="DATA:Setembro/2010"/>
    <hyperlink ref="M65320" r:id="rId190" display="DATA:Setembro/2010"/>
    <hyperlink ref="M65333" r:id="rId191" display="DATA:Setembro/2010"/>
    <hyperlink ref="M65296" r:id="rId192" display="DATA:Setembro/2010"/>
    <hyperlink ref="M65331" r:id="rId193" display="DATA:Setembro/2010"/>
    <hyperlink ref="M65319" r:id="rId194" display="DATA:Setembro/2010"/>
    <hyperlink ref="M65371" r:id="rId195" display="DATA:Setembro/2010"/>
    <hyperlink ref="M65344" r:id="rId196" display="DATA:Setembro/2010"/>
    <hyperlink ref="M65322" r:id="rId197" display="DATA:Setembro/2010"/>
    <hyperlink ref="M65316" r:id="rId198" display="DATA:Setembro/2010"/>
    <hyperlink ref="M65287" r:id="rId199" display="DATA:Setembro/2010"/>
    <hyperlink ref="M65285" r:id="rId200" display="DATA:Setembro/2010"/>
    <hyperlink ref="M65368" r:id="rId201" display="DATA:Setembro/2010"/>
    <hyperlink ref="M65305" r:id="rId202" display="DATA:Setembro/2010"/>
    <hyperlink ref="M65299" r:id="rId203" display="DATA:Setembro/2010"/>
    <hyperlink ref="M65293" r:id="rId204" display="DATA:Setembro/2010"/>
    <hyperlink ref="M65345" r:id="rId205" display="DATA:Setembro/2010"/>
    <hyperlink ref="M65339" r:id="rId206" display="DATA:Setembro/2010"/>
    <hyperlink ref="M65353" r:id="rId207" display="DATA:Setembro/2010"/>
    <hyperlink ref="M65343" r:id="rId208" display="DATA:Setembro/2010"/>
    <hyperlink ref="M65421" r:id="rId209" display="DATA:Setembro/2010"/>
    <hyperlink ref="M318" r:id="rId210" display="DATA:Setembro/2010"/>
    <hyperlink ref="M65442" r:id="rId211" display="DATA:Setembro/2010"/>
    <hyperlink ref="M65419" r:id="rId212" display="DATA:Setembro/2010"/>
    <hyperlink ref="M65192" r:id="rId213" display="DATA:Setembro/2010"/>
    <hyperlink ref="M65186" r:id="rId214" display="DATA:Setembro/2010"/>
    <hyperlink ref="M65180" r:id="rId215" display="DATA:Setembro/2010"/>
    <hyperlink ref="M65157" r:id="rId216" display="DATA:Setembro/2010"/>
    <hyperlink ref="M65155" r:id="rId217" display="DATA:Setembro/2010"/>
    <hyperlink ref="M65193" r:id="rId218" display="DATA:Setembro/2010"/>
    <hyperlink ref="M65187" r:id="rId219" display="DATA:Setembro/2010"/>
    <hyperlink ref="M65181" r:id="rId220" display="DATA:Setembro/2010"/>
    <hyperlink ref="M65158" r:id="rId221" display="DATA:Setembro/2010"/>
    <hyperlink ref="M65156" r:id="rId222" display="DATA:Setembro/2010"/>
    <hyperlink ref="M65191" r:id="rId223" display="DATA:Setembro/2010"/>
    <hyperlink ref="M65185" r:id="rId224" display="DATA:Setembro/2010"/>
    <hyperlink ref="M65179" r:id="rId225" display="DATA:Setembro/2010"/>
    <hyperlink ref="M65154" r:id="rId226" display="DATA:Setembro/2010"/>
    <hyperlink ref="M65231" r:id="rId227" display="DATA:Setembro/2010"/>
    <hyperlink ref="M65225" r:id="rId228" display="DATA:Setembro/2010"/>
    <hyperlink ref="M65196" r:id="rId229" display="DATA:Setembro/2010"/>
    <hyperlink ref="M65194" r:id="rId230" display="DATA:Setembro/2010"/>
    <hyperlink ref="M65239" r:id="rId231" display="DATA:Setembro/2010"/>
    <hyperlink ref="M65227" r:id="rId232" display="DATA:Setembro/2010"/>
    <hyperlink ref="M65204" r:id="rId233" display="DATA:Setembro/2010"/>
    <hyperlink ref="M65202" r:id="rId234" display="DATA:Setembro/2010"/>
    <hyperlink ref="M65369" r:id="rId235" display="DATA:Setembro/2010"/>
    <hyperlink ref="M65370" r:id="rId236" display="DATA:Setembro/2010"/>
    <hyperlink ref="M65393" r:id="rId237" display="DATA:Setembro/2010"/>
    <hyperlink ref="M315" r:id="rId238" display="DATA:Setembro/2010"/>
    <hyperlink ref="M65433" r:id="rId239" display="DATA:Setembro/2010"/>
    <hyperlink ref="M65418" r:id="rId240" display="DATA:Setembro/2010"/>
    <hyperlink ref="M65280" r:id="rId241" display="DATA:Setembro/2010"/>
    <hyperlink ref="M65254" r:id="rId242" display="DATA:Setembro/2010"/>
    <hyperlink ref="M65241" r:id="rId243" display="DATA:Setembro/2010"/>
    <hyperlink ref="M65229" r:id="rId244" display="DATA:Setembro/2010"/>
    <hyperlink ref="M65206" r:id="rId245" display="DATA:Setembro/2010"/>
    <hyperlink ref="M65242" r:id="rId246" display="DATA:Setembro/2010"/>
    <hyperlink ref="M65230" r:id="rId247" display="DATA:Setembro/2010"/>
    <hyperlink ref="M65207" r:id="rId248" display="DATA:Setembro/2010"/>
    <hyperlink ref="M65205" r:id="rId249" display="DATA:Setembro/2010"/>
    <hyperlink ref="M65240" r:id="rId250" display="DATA:Setembro/2010"/>
    <hyperlink ref="M65228" r:id="rId251" display="DATA:Setembro/2010"/>
    <hyperlink ref="M65203" r:id="rId252" display="DATA:Setembro/2010"/>
    <hyperlink ref="M65274" r:id="rId253" display="DATA:Setembro/2010"/>
    <hyperlink ref="M65288" r:id="rId254" display="DATA:Setembro/2010"/>
    <hyperlink ref="M65253" r:id="rId255" display="DATA:Setembro/2010"/>
    <hyperlink ref="M65226" r:id="rId256" display="DATA:Setembro/2010"/>
    <hyperlink ref="M65214" r:id="rId257" display="DATA:Setembro/2010"/>
    <hyperlink ref="M65189" r:id="rId258" display="DATA:Setembro/2010"/>
    <hyperlink ref="M65215" r:id="rId259" display="DATA:Setembro/2010"/>
    <hyperlink ref="M65190" r:id="rId260" display="DATA:Setembro/2010"/>
    <hyperlink ref="M65213" r:id="rId261" display="DATA:Setembro/2010"/>
    <hyperlink ref="M65188" r:id="rId262" display="DATA:Setembro/2010"/>
    <hyperlink ref="M65267" r:id="rId263" display="DATA:Setembro/2010"/>
    <hyperlink ref="M65261" r:id="rId264" display="DATA:Setembro/2010"/>
    <hyperlink ref="M65238" r:id="rId265" display="DATA:Setembro/2010"/>
    <hyperlink ref="M65161" r:id="rId266" display="DATA:Setembro/2010"/>
    <hyperlink ref="M65149" r:id="rId267" display="DATA:Setembro/2010"/>
    <hyperlink ref="M65126" r:id="rId268" display="DATA:Setembro/2010"/>
    <hyperlink ref="M65124" r:id="rId269" display="DATA:Setembro/2010"/>
    <hyperlink ref="M65162" r:id="rId270" display="DATA:Setembro/2010"/>
    <hyperlink ref="M65150" r:id="rId271" display="DATA:Setembro/2010"/>
    <hyperlink ref="M65127" r:id="rId272" display="DATA:Setembro/2010"/>
    <hyperlink ref="M65125" r:id="rId273" display="DATA:Setembro/2010"/>
    <hyperlink ref="M65160" r:id="rId274" display="DATA:Setembro/2010"/>
    <hyperlink ref="M65148" r:id="rId275" display="DATA:Setembro/2010"/>
    <hyperlink ref="M65123" r:id="rId276" display="DATA:Setembro/2010"/>
    <hyperlink ref="M65200" r:id="rId277" display="DATA:Setembro/2010"/>
    <hyperlink ref="M65165" r:id="rId278" display="DATA:Setembro/2010"/>
    <hyperlink ref="M65163" r:id="rId279" display="DATA:Setembro/2010"/>
    <hyperlink ref="M65208" r:id="rId280" display="DATA:Setembro/2010"/>
    <hyperlink ref="M65173" r:id="rId281" display="DATA:Setembro/2010"/>
    <hyperlink ref="M65171" r:id="rId282" display="DATA:Setembro/2010"/>
    <hyperlink ref="M65144" r:id="rId283" display="DATA:Setembro/2010"/>
    <hyperlink ref="M65138" r:id="rId284" display="DATA:Setembro/2010"/>
    <hyperlink ref="M65115" r:id="rId285" display="DATA:Setembro/2010"/>
    <hyperlink ref="M65113" r:id="rId286" display="DATA:Setembro/2010"/>
    <hyperlink ref="M65151" r:id="rId287" display="DATA:Setembro/2010"/>
    <hyperlink ref="M65145" r:id="rId288" display="DATA:Setembro/2010"/>
    <hyperlink ref="M65139" r:id="rId289" display="DATA:Setembro/2010"/>
    <hyperlink ref="M65116" r:id="rId290" display="DATA:Setembro/2010"/>
    <hyperlink ref="M65114" r:id="rId291" display="DATA:Setembro/2010"/>
    <hyperlink ref="M65143" r:id="rId292" display="DATA:Setembro/2010"/>
    <hyperlink ref="M65137" r:id="rId293" display="DATA:Setembro/2010"/>
    <hyperlink ref="M65112" r:id="rId294" display="DATA:Setembro/2010"/>
    <hyperlink ref="M65183" r:id="rId295" display="DATA:Setembro/2010"/>
    <hyperlink ref="M65177" r:id="rId296" display="DATA:Setembro/2010"/>
    <hyperlink ref="M65152" r:id="rId297" display="DATA:Setembro/2010"/>
    <hyperlink ref="M65197" r:id="rId298" display="DATA:Setembro/2010"/>
    <hyperlink ref="M65135" r:id="rId299" display="DATA:Setembro/2010"/>
    <hyperlink ref="M65129" r:id="rId300" display="DATA:Setembro/2010"/>
    <hyperlink ref="M65100" r:id="rId301" display="DATA:Setembro/2010"/>
    <hyperlink ref="M65098" r:id="rId302" display="DATA:Setembro/2010"/>
    <hyperlink ref="M65136" r:id="rId303" display="DATA:Setembro/2010"/>
    <hyperlink ref="M65130" r:id="rId304" display="DATA:Setembro/2010"/>
    <hyperlink ref="M65101" r:id="rId305" display="DATA:Setembro/2010"/>
    <hyperlink ref="M65099" r:id="rId306" display="DATA:Setembro/2010"/>
    <hyperlink ref="M65134" r:id="rId307" display="DATA:Setembro/2010"/>
    <hyperlink ref="M65128" r:id="rId308" display="DATA:Setembro/2010"/>
    <hyperlink ref="M65122" r:id="rId309" display="DATA:Setembro/2010"/>
    <hyperlink ref="M65097" r:id="rId310" display="DATA:Setembro/2010"/>
    <hyperlink ref="M65174" r:id="rId311" display="DATA:Setembro/2010"/>
    <hyperlink ref="M65168" r:id="rId312" display="DATA:Setembro/2010"/>
    <hyperlink ref="M65182" r:id="rId313" display="DATA:Setembro/2010"/>
    <hyperlink ref="M65176" r:id="rId314" display="DATA:Setembro/2010"/>
    <hyperlink ref="M65170" r:id="rId315" display="DATA:Setembro/2010"/>
    <hyperlink ref="M65147" r:id="rId316" display="DATA:Setembro/2010"/>
    <hyperlink ref="M65252" r:id="rId317" display="DATA:Setembro/2010"/>
    <hyperlink ref="M326" r:id="rId318" display="DATA:Setembro/2010"/>
    <hyperlink ref="M327" r:id="rId319" display="DATA:Setembro/2010"/>
    <hyperlink ref="M65420" r:id="rId320" display="DATA:Setembro/2010"/>
    <hyperlink ref="M325" r:id="rId321" display="DATA:Setembro/2010"/>
    <hyperlink ref="M65443" r:id="rId322" display="DATA:Setembro/2010"/>
    <hyperlink ref="M365" r:id="rId323" display="DATA:Setembro/2010"/>
    <hyperlink ref="M319" r:id="rId324" display="DATA:Setembro/2010"/>
    <hyperlink ref="M317" r:id="rId325" display="DATA:Setembro/2010"/>
    <hyperlink ref="M65330" r:id="rId326" display="DATA:Setembro/2010"/>
    <hyperlink ref="M65337" r:id="rId327" display="DATA:Setembro/2010"/>
    <hyperlink ref="M65381" r:id="rId328" display="DATA:Setembro/2010"/>
    <hyperlink ref="M65383" r:id="rId329" display="DATA:Setembro/2010"/>
    <hyperlink ref="M65290" r:id="rId330" display="DATA:Setembro/2010"/>
    <hyperlink ref="M65338" r:id="rId331" display="DATA:Setembro/2010"/>
    <hyperlink ref="M65263" r:id="rId332" display="DATA:Setembro/2010"/>
    <hyperlink ref="M65211" r:id="rId333" display="DATA:Setembro/2010"/>
    <hyperlink ref="M65199" r:id="rId334" display="DATA:Setembro/2010"/>
    <hyperlink ref="M65212" r:id="rId335" display="DATA:Setembro/2010"/>
    <hyperlink ref="M65175" r:id="rId336" display="DATA:Setembro/2010"/>
    <hyperlink ref="M65210" r:id="rId337" display="DATA:Setembro/2010"/>
    <hyperlink ref="M65198" r:id="rId338" display="DATA:Setembro/2010"/>
    <hyperlink ref="M65223" r:id="rId339" display="DATA:Setembro/2010"/>
    <hyperlink ref="M65201" r:id="rId340" display="DATA:Setembro/2010"/>
    <hyperlink ref="M65195" r:id="rId341" display="DATA:Setembro/2010"/>
    <hyperlink ref="M65166" r:id="rId342" display="DATA:Setembro/2010"/>
    <hyperlink ref="M65164" r:id="rId343" display="DATA:Setembro/2010"/>
    <hyperlink ref="M65184" r:id="rId344" display="DATA:Setembro/2010"/>
    <hyperlink ref="M65178" r:id="rId345" display="DATA:Setembro/2010"/>
    <hyperlink ref="M65172" r:id="rId346" display="DATA:Setembro/2010"/>
    <hyperlink ref="M65224" r:id="rId347" display="DATA:Setembro/2010"/>
    <hyperlink ref="M65232" r:id="rId348" display="DATA:Setembro/2010"/>
    <hyperlink ref="M7" r:id="rId349" display="DATA:Setembro/2010"/>
    <hyperlink ref="M65387" r:id="rId350" display="DATA:Setembro/2010"/>
    <hyperlink ref="M309" r:id="rId351" display="DATA:Setembro/2010"/>
    <hyperlink ref="M65262" r:id="rId352" display="DATA:Setembro/2010"/>
    <hyperlink ref="M65209" r:id="rId353" display="DATA:Setembro/2010"/>
    <hyperlink ref="M65120" r:id="rId354" display="DATA:Setembro/2010"/>
    <hyperlink ref="M65118" r:id="rId355" display="DATA:Setembro/2010"/>
    <hyperlink ref="M65121" r:id="rId356" display="DATA:Setembro/2010"/>
    <hyperlink ref="M65119" r:id="rId357" display="DATA:Setembro/2010"/>
    <hyperlink ref="M65142" r:id="rId358" display="DATA:Setembro/2010"/>
    <hyperlink ref="M65117" r:id="rId359" display="DATA:Setembro/2010"/>
    <hyperlink ref="M65159" r:id="rId360" display="DATA:Setembro/2010"/>
    <hyperlink ref="M65167" r:id="rId361" display="DATA:Setembro/2010"/>
    <hyperlink ref="M65132" r:id="rId362" display="DATA:Setembro/2010"/>
    <hyperlink ref="M65109" r:id="rId363" display="DATA:Setembro/2010"/>
    <hyperlink ref="M65107" r:id="rId364" display="DATA:Setembro/2010"/>
    <hyperlink ref="M65133" r:id="rId365" display="DATA:Setembro/2010"/>
    <hyperlink ref="M65110" r:id="rId366" display="DATA:Setembro/2010"/>
    <hyperlink ref="M65108" r:id="rId367" display="DATA:Setembro/2010"/>
    <hyperlink ref="M65131" r:id="rId368" display="DATA:Setembro/2010"/>
    <hyperlink ref="M65106" r:id="rId369" display="DATA:Setembro/2010"/>
    <hyperlink ref="M65146" r:id="rId370" display="DATA:Setembro/2010"/>
    <hyperlink ref="M65094" r:id="rId371" display="DATA:Setembro/2010"/>
    <hyperlink ref="M65092" r:id="rId372" display="DATA:Setembro/2010"/>
    <hyperlink ref="M65095" r:id="rId373" display="DATA:Setembro/2010"/>
    <hyperlink ref="M65093" r:id="rId374" display="DATA:Setembro/2010"/>
    <hyperlink ref="M65091" r:id="rId375" display="DATA:Setembro/2010"/>
    <hyperlink ref="M65141" r:id="rId376" display="DATA:Setembro/2010"/>
    <hyperlink ref="M320" r:id="rId377" display="DATA:Setembro/2010"/>
    <hyperlink ref="M321" r:id="rId378" display="DATA:Setembro/2010"/>
    <hyperlink ref="M65437" r:id="rId379" display="DATA:Setembro/2010"/>
    <hyperlink ref="M359" r:id="rId380" display="DATA:Setembro/2010"/>
    <hyperlink ref="M313" r:id="rId381" display="DATA:Setembro/2010"/>
    <hyperlink ref="M311" r:id="rId382" display="DATA:Setembro/2010"/>
    <hyperlink ref="M65169" r:id="rId383" display="DATA:Setembro/2010"/>
    <hyperlink ref="M65217" r:id="rId384" display="DATA:Setembro/2010"/>
    <hyperlink ref="M65216" r:id="rId385" display="DATA:Setembro/2010"/>
    <hyperlink ref="M1" r:id="rId386" display="DATA:Setembro/2010"/>
    <hyperlink ref="M65153" r:id="rId387" display="DATA:Setembro/2010"/>
    <hyperlink ref="M65140" r:id="rId388" display="DATA:Setembro/2010"/>
    <hyperlink ref="M65111" r:id="rId389" display="DATA:Setembro/2010"/>
    <hyperlink ref="M65096" r:id="rId390" display="DATA:Setembro/2010"/>
    <hyperlink ref="M323" r:id="rId391" display="DATA:Setembro/2010"/>
    <hyperlink ref="M65441" r:id="rId392" display="DATA:Setembro/2010"/>
    <hyperlink ref="M361" r:id="rId393" display="DATA:Setembro/2010"/>
    <hyperlink ref="M3" r:id="rId394" display="DATA:Setembro/2010"/>
    <hyperlink ref="M305" r:id="rId395" display="DATA:Setembro/2010"/>
    <hyperlink ref="M65435" r:id="rId396" display="DATA:Setembro/2010"/>
    <hyperlink ref="M306" r:id="rId397" display="DATA:Setembro/2010"/>
    <hyperlink ref="M304" r:id="rId398" display="DATA:Setembro/2010"/>
    <hyperlink ref="M65434" r:id="rId399" display="DATA:Setembro/2010"/>
    <hyperlink ref="M344" r:id="rId400" display="DATA:Setembro/2010"/>
    <hyperlink ref="M298" r:id="rId401" display="DATA:Setembro/2010"/>
    <hyperlink ref="M296" r:id="rId402" display="DATA:Setembro/2010"/>
    <hyperlink ref="M355" r:id="rId403" display="DATA:Setembro/2010"/>
    <hyperlink ref="M310" r:id="rId404" display="DATA:Setembro/2010"/>
    <hyperlink ref="M308" r:id="rId405" display="DATA:Setembro/2010"/>
    <hyperlink ref="M356" r:id="rId406" display="DATA:Setembro/2010"/>
    <hyperlink ref="M354" r:id="rId407" display="DATA:Setembro/2010"/>
    <hyperlink ref="M307" r:id="rId408" display="DATA:Setembro/2010"/>
    <hyperlink ref="M394" r:id="rId409" display="DATA:Setembro/2010"/>
    <hyperlink ref="M348" r:id="rId410" display="DATA:Setembro/2010"/>
    <hyperlink ref="M346" r:id="rId411" display="DATA:Setembro/2010"/>
    <hyperlink ref="M316" r:id="rId412" display="DATA:Setembro/2010"/>
    <hyperlink ref="M366" r:id="rId413" display="DATA:Setembro/2010"/>
    <hyperlink ref="M367" r:id="rId414" display="DATA:Setembro/2010"/>
    <hyperlink ref="M405" r:id="rId415" display="DATA:Setembro/2010"/>
    <hyperlink ref="M357" r:id="rId416" display="DATA:Setembro/2010"/>
    <hyperlink ref="M65105" r:id="rId417" display="DATA:Setembro/2010"/>
    <hyperlink ref="M65076" r:id="rId418" display="DATA:Setembro/2010"/>
    <hyperlink ref="M65074" r:id="rId419" display="DATA:Setembro/2010"/>
    <hyperlink ref="M65077" r:id="rId420" display="DATA:Setembro/2010"/>
    <hyperlink ref="M65075" r:id="rId421" display="DATA:Setembro/2010"/>
    <hyperlink ref="M65104" r:id="rId422" display="DATA:Setembro/2010"/>
    <hyperlink ref="M65073" r:id="rId423" display="DATA:Setembro/2010"/>
    <hyperlink ref="M65080" r:id="rId424" display="DATA:Setembro/2010"/>
    <hyperlink ref="M65068" r:id="rId425" display="DATA:Setembro/2010"/>
    <hyperlink ref="M65045" r:id="rId426" display="DATA:Setembro/2010"/>
    <hyperlink ref="M65043" r:id="rId427" display="DATA:Setembro/2010"/>
    <hyperlink ref="M65081" r:id="rId428" display="DATA:Setembro/2010"/>
    <hyperlink ref="M65069" r:id="rId429" display="DATA:Setembro/2010"/>
    <hyperlink ref="M65046" r:id="rId430" display="DATA:Setembro/2010"/>
    <hyperlink ref="M65044" r:id="rId431" display="DATA:Setembro/2010"/>
    <hyperlink ref="M65079" r:id="rId432" display="DATA:Setembro/2010"/>
    <hyperlink ref="M65067" r:id="rId433" display="DATA:Setembro/2010"/>
    <hyperlink ref="M65042" r:id="rId434" display="DATA:Setembro/2010"/>
    <hyperlink ref="M65084" r:id="rId435" display="DATA:Setembro/2010"/>
    <hyperlink ref="M65082" r:id="rId436" display="DATA:Setembro/2010"/>
    <hyperlink ref="M65090" r:id="rId437" display="DATA:Setembro/2010"/>
    <hyperlink ref="M65063" r:id="rId438" display="DATA:Setembro/2010"/>
    <hyperlink ref="M65057" r:id="rId439" display="DATA:Setembro/2010"/>
    <hyperlink ref="M65034" r:id="rId440" display="DATA:Setembro/2010"/>
    <hyperlink ref="M65032" r:id="rId441" display="DATA:Setembro/2010"/>
    <hyperlink ref="M65070" r:id="rId442" display="DATA:Setembro/2010"/>
    <hyperlink ref="M65064" r:id="rId443" display="DATA:Setembro/2010"/>
    <hyperlink ref="M65058" r:id="rId444" display="DATA:Setembro/2010"/>
    <hyperlink ref="M65035" r:id="rId445" display="DATA:Setembro/2010"/>
    <hyperlink ref="M65033" r:id="rId446" display="DATA:Setembro/2010"/>
    <hyperlink ref="M65062" r:id="rId447" display="DATA:Setembro/2010"/>
    <hyperlink ref="M65056" r:id="rId448" display="DATA:Setembro/2010"/>
    <hyperlink ref="M65031" r:id="rId449" display="DATA:Setembro/2010"/>
    <hyperlink ref="M65102" r:id="rId450" display="DATA:Setembro/2010"/>
    <hyperlink ref="M65071" r:id="rId451" display="DATA:Setembro/2010"/>
    <hyperlink ref="M65054" r:id="rId452" display="DATA:Setembro/2010"/>
    <hyperlink ref="M65048" r:id="rId453" display="DATA:Setembro/2010"/>
    <hyperlink ref="M65019" r:id="rId454" display="DATA:Setembro/2010"/>
    <hyperlink ref="M65017" r:id="rId455" display="DATA:Setembro/2010"/>
    <hyperlink ref="M65055" r:id="rId456" display="DATA:Setembro/2010"/>
    <hyperlink ref="M65049" r:id="rId457" display="DATA:Setembro/2010"/>
    <hyperlink ref="M65020" r:id="rId458" display="DATA:Setembro/2010"/>
    <hyperlink ref="M65018" r:id="rId459" display="DATA:Setembro/2010"/>
    <hyperlink ref="M65053" r:id="rId460" display="DATA:Setembro/2010"/>
    <hyperlink ref="M65047" r:id="rId461" display="DATA:Setembro/2010"/>
    <hyperlink ref="M65041" r:id="rId462" display="DATA:Setembro/2010"/>
    <hyperlink ref="M65016" r:id="rId463" display="DATA:Setembro/2010"/>
    <hyperlink ref="M65087" r:id="rId464" display="DATA:Setembro/2010"/>
    <hyperlink ref="M65089" r:id="rId465" display="DATA:Setembro/2010"/>
    <hyperlink ref="M65066" r:id="rId466" display="DATA:Setembro/2010"/>
    <hyperlink ref="M65085" r:id="rId467" display="DATA:Setembro/2010"/>
    <hyperlink ref="M65083" r:id="rId468" display="DATA:Setembro/2010"/>
    <hyperlink ref="M65103" r:id="rId469" display="DATA:Setembro/2010"/>
    <hyperlink ref="M65039" r:id="rId470" display="DATA:Setembro/2010"/>
    <hyperlink ref="M65037" r:id="rId471" display="DATA:Setembro/2010"/>
    <hyperlink ref="M65040" r:id="rId472" display="DATA:Setembro/2010"/>
    <hyperlink ref="M65038" r:id="rId473" display="DATA:Setembro/2010"/>
    <hyperlink ref="M65061" r:id="rId474" display="DATA:Setembro/2010"/>
    <hyperlink ref="M65036" r:id="rId475" display="DATA:Setembro/2010"/>
    <hyperlink ref="M65078" r:id="rId476" display="DATA:Setembro/2010"/>
    <hyperlink ref="M65086" r:id="rId477" display="DATA:Setembro/2010"/>
    <hyperlink ref="M65051" r:id="rId478" display="DATA:Setembro/2010"/>
    <hyperlink ref="M65028" r:id="rId479" display="DATA:Setembro/2010"/>
    <hyperlink ref="M65026" r:id="rId480" display="DATA:Setembro/2010"/>
    <hyperlink ref="M65052" r:id="rId481" display="DATA:Setembro/2010"/>
    <hyperlink ref="M65029" r:id="rId482" display="DATA:Setembro/2010"/>
    <hyperlink ref="M65027" r:id="rId483" display="DATA:Setembro/2010"/>
    <hyperlink ref="M65050" r:id="rId484" display="DATA:Setembro/2010"/>
    <hyperlink ref="M65025" r:id="rId485" display="DATA:Setembro/2010"/>
    <hyperlink ref="M65065" r:id="rId486" display="DATA:Setembro/2010"/>
    <hyperlink ref="M65013" r:id="rId487" display="DATA:Setembro/2010"/>
    <hyperlink ref="M65011" r:id="rId488" display="DATA:Setembro/2010"/>
    <hyperlink ref="M65014" r:id="rId489" display="DATA:Setembro/2010"/>
    <hyperlink ref="M65012" r:id="rId490" display="DATA:Setembro/2010"/>
    <hyperlink ref="M65010" r:id="rId491" display="DATA:Setembro/2010"/>
    <hyperlink ref="M65060" r:id="rId492" display="DATA:Setembro/2010"/>
    <hyperlink ref="M65088" r:id="rId493" display="DATA:Setembro/2010"/>
    <hyperlink ref="M65072" r:id="rId494" display="DATA:Setembro/2010"/>
    <hyperlink ref="M65059" r:id="rId495" display="DATA:Setembro/2010"/>
    <hyperlink ref="M65030" r:id="rId496" display="DATA:Setembro/2010"/>
    <hyperlink ref="M65015" r:id="rId497" display="DATA:Setembro/2010"/>
    <hyperlink ref="M395" r:id="rId498" display="DATA:Setembro/2010"/>
    <hyperlink ref="M393" r:id="rId499" display="DATA:Setembro/2010"/>
    <hyperlink ref="M441" r:id="rId500" display="DATA:Setembro/2010"/>
    <hyperlink ref="M439" r:id="rId501" display="DATA:Setembro/2010"/>
    <hyperlink ref="M392" r:id="rId502" display="DATA:Setembro/2010"/>
    <hyperlink ref="M479" r:id="rId503" display="DATA:Setembro/2010"/>
    <hyperlink ref="M433" r:id="rId504" display="DATA:Setembro/2010"/>
    <hyperlink ref="M431" r:id="rId505" display="DATA:Setembro/2010"/>
    <hyperlink ref="M297" r:id="rId506" display="DATA:Setembro/2010"/>
    <hyperlink ref="M65431" r:id="rId507" display="DATA:Setembro/2010"/>
    <hyperlink ref="M490" r:id="rId508" display="DATA:Setembro/2010"/>
    <hyperlink ref="M445" r:id="rId509" display="DATA:Setembro/2010"/>
    <hyperlink ref="M443" r:id="rId510" display="DATA:Setembro/2010"/>
    <hyperlink ref="M491" r:id="rId511" display="DATA:Setembro/2010"/>
    <hyperlink ref="M444" r:id="rId512" display="DATA:Setembro/2010"/>
    <hyperlink ref="M489" r:id="rId513" display="DATA:Setembro/2010"/>
    <hyperlink ref="M442" r:id="rId514" display="DATA:Setembro/2010"/>
    <hyperlink ref="M529" r:id="rId515" display="DATA:Setembro/2010"/>
    <hyperlink ref="M483" r:id="rId516" display="DATA:Setembro/2010"/>
    <hyperlink ref="M481" r:id="rId517" display="DATA:Setembro/2010"/>
    <hyperlink ref="M343" r:id="rId518" display="DATA:Setembro/2010"/>
    <hyperlink ref="M342" r:id="rId519" display="DATA:Setembro/2010"/>
    <hyperlink ref="M415" r:id="rId520" display="DATA:Setembro/2010"/>
    <hyperlink ref="M302" r:id="rId521" display="DATA:Setembro/2010"/>
    <hyperlink ref="M434" r:id="rId522" display="DATA:Setembro/2010"/>
    <hyperlink ref="M389" r:id="rId523" display="DATA:Setembro/2010"/>
    <hyperlink ref="M387" r:id="rId524" display="DATA:Setembro/2010"/>
    <hyperlink ref="M435" r:id="rId525" display="DATA:Setembro/2010"/>
    <hyperlink ref="M386" r:id="rId526" display="DATA:Setembro/2010"/>
    <hyperlink ref="M473" r:id="rId527" display="DATA:Setembro/2010"/>
    <hyperlink ref="M427" r:id="rId528" display="DATA:Setembro/2010"/>
    <hyperlink ref="M425" r:id="rId529" display="DATA:Setembro/2010"/>
    <hyperlink ref="M484" r:id="rId530" display="DATA:Setembro/2010"/>
    <hyperlink ref="M437" r:id="rId531" display="DATA:Setembro/2010"/>
    <hyperlink ref="M485" r:id="rId532" display="DATA:Setembro/2010"/>
    <hyperlink ref="M523" r:id="rId533" display="DATA:Setembro/2010"/>
    <hyperlink ref="M477" r:id="rId534" display="DATA:Setembro/2010"/>
    <hyperlink ref="M475" r:id="rId535" display="DATA:Setembro/2010"/>
    <hyperlink ref="M337" r:id="rId536" display="DATA:Setembro/2010"/>
    <hyperlink ref="M338" r:id="rId537" display="DATA:Setembro/2010"/>
    <hyperlink ref="M336" r:id="rId538" display="DATA:Setembro/2010"/>
    <hyperlink ref="M409" r:id="rId539" display="DATA:Setembro/2010"/>
    <hyperlink ref="M294" r:id="rId540" display="DATA:Setembro/2010"/>
    <hyperlink ref="M416" r:id="rId541" display="DATA:Setembro/2010"/>
    <hyperlink ref="M371" r:id="rId542" display="DATA:Setembro/2010"/>
    <hyperlink ref="M369" r:id="rId543" display="DATA:Setembro/2010"/>
    <hyperlink ref="M417" r:id="rId544" display="DATA:Setembro/2010"/>
    <hyperlink ref="M370" r:id="rId545" display="DATA:Setembro/2010"/>
    <hyperlink ref="M368" r:id="rId546" display="DATA:Setembro/2010"/>
    <hyperlink ref="M455" r:id="rId547" display="DATA:Setembro/2010"/>
    <hyperlink ref="M407" r:id="rId548" display="DATA:Setembro/2010"/>
    <hyperlink ref="M341" r:id="rId549" display="DATA:Setembro/2010"/>
    <hyperlink ref="M466" r:id="rId550" display="DATA:Setembro/2010"/>
    <hyperlink ref="M421" r:id="rId551" display="DATA:Setembro/2010"/>
    <hyperlink ref="M419" r:id="rId552" display="DATA:Setembro/2010"/>
    <hyperlink ref="M467" r:id="rId553" display="DATA:Setembro/2010"/>
    <hyperlink ref="M422" r:id="rId554" display="DATA:Setembro/2010"/>
    <hyperlink ref="M420" r:id="rId555" display="DATA:Setembro/2010"/>
    <hyperlink ref="M465" r:id="rId556" display="DATA:Setembro/2010"/>
    <hyperlink ref="M418" r:id="rId557" display="DATA:Setembro/2010"/>
    <hyperlink ref="M505" r:id="rId558" display="DATA:Setembro/2010"/>
    <hyperlink ref="M459" r:id="rId559" display="DATA:Setembro/2010"/>
    <hyperlink ref="M457" r:id="rId560" display="DATA:Setembro/2010"/>
    <hyperlink ref="M391" r:id="rId561" display="DATA:Setembro/2010"/>
    <hyperlink ref="M364" r:id="rId562" display="DATA:Setembro/2010"/>
    <hyperlink ref="M362" r:id="rId563" display="DATA:Setembro/2010"/>
    <hyperlink ref="M410" r:id="rId564" display="DATA:Setembro/2010"/>
    <hyperlink ref="M363" r:id="rId565" display="DATA:Setembro/2010"/>
    <hyperlink ref="M408" r:id="rId566" display="DATA:Setembro/2010"/>
    <hyperlink ref="M334" r:id="rId567" display="DATA:Setembro/2010"/>
    <hyperlink ref="M414" r:id="rId568" display="DATA:Setembro/2010"/>
    <hyperlink ref="M412" r:id="rId569" display="DATA:Setembro/2010"/>
    <hyperlink ref="M460" r:id="rId570" display="DATA:Setembro/2010"/>
    <hyperlink ref="M413" r:id="rId571" display="DATA:Setembro/2010"/>
    <hyperlink ref="M458" r:id="rId572" display="DATA:Setembro/2010"/>
    <hyperlink ref="M411" r:id="rId573" display="DATA:Setembro/2010"/>
    <hyperlink ref="M498" r:id="rId574" display="DATA:Setembro/2010"/>
    <hyperlink ref="M452" r:id="rId575" display="DATA:Setembro/2010"/>
    <hyperlink ref="M450" r:id="rId576" display="DATA:Setembro/2010"/>
    <hyperlink ref="M312" r:id="rId577" display="DATA:Setembro/2010"/>
    <hyperlink ref="M384" r:id="rId578" display="DATA:Setembro/2010"/>
    <hyperlink ref="M330" r:id="rId579" display="DATA:Setembro/2010"/>
    <hyperlink ref="M324" r:id="rId580" display="DATA:Setembro/2010"/>
    <hyperlink ref="M375" r:id="rId581" display="DATA:Setembro/2010"/>
    <hyperlink ref="M328" r:id="rId582" display="DATA:Setembro/2010"/>
    <hyperlink ref="M376" r:id="rId583" display="DATA:Setembro/2010"/>
    <hyperlink ref="M331" r:id="rId584" display="DATA:Setembro/2010"/>
    <hyperlink ref="M329" r:id="rId585" display="DATA:Setembro/2010"/>
    <hyperlink ref="M374" r:id="rId586" display="DATA:Setembro/2010"/>
    <hyperlink ref="M497" r:id="rId587" display="DATA:Setembro/2010"/>
    <hyperlink ref="M451" r:id="rId588" display="DATA:Setembro/2010"/>
    <hyperlink ref="M449" r:id="rId589" display="DATA:Setembro/2010"/>
    <hyperlink ref="M314" r:id="rId590" display="DATA:Setembro/2010"/>
    <hyperlink ref="M383" r:id="rId591" display="DATA:Setembro/2010"/>
    <hyperlink ref="M508" r:id="rId592" display="DATA:Setembro/2010"/>
    <hyperlink ref="M463" r:id="rId593" display="DATA:Setembro/2010"/>
    <hyperlink ref="M461" r:id="rId594" display="DATA:Setembro/2010"/>
    <hyperlink ref="M509" r:id="rId595" display="DATA:Setembro/2010"/>
    <hyperlink ref="M464" r:id="rId596" display="DATA:Setembro/2010"/>
    <hyperlink ref="M462" r:id="rId597" display="DATA:Setembro/2010"/>
    <hyperlink ref="M507" r:id="rId598" display="DATA:Setembro/2010"/>
    <hyperlink ref="M547" r:id="rId599" display="DATA:Setembro/2010"/>
    <hyperlink ref="M501" r:id="rId600" display="DATA:Setembro/2010"/>
    <hyperlink ref="M499" r:id="rId601" display="DATA:Setembro/2010"/>
    <hyperlink ref="M360" r:id="rId602" display="DATA:Setembro/2010"/>
    <hyperlink ref="M379" r:id="rId603" display="DATA:Setembro/2010"/>
    <hyperlink ref="M358" r:id="rId604" display="DATA:Setembro/2010"/>
    <hyperlink ref="M347" r:id="rId605" display="DATA:Setembro/2010"/>
    <hyperlink ref="M303" r:id="rId606" display="DATA:Setembro/2010"/>
    <hyperlink ref="M65005" r:id="rId607" display="DATA:Setembro/2010"/>
    <hyperlink ref="M64999" r:id="rId608" display="DATA:Setembro/2010"/>
    <hyperlink ref="M64976" r:id="rId609" display="DATA:Setembro/2010"/>
    <hyperlink ref="M64974" r:id="rId610" display="DATA:Setembro/2010"/>
    <hyperlink ref="M65006" r:id="rId611" display="DATA:Setembro/2010"/>
    <hyperlink ref="M65000" r:id="rId612" display="DATA:Setembro/2010"/>
    <hyperlink ref="M64977" r:id="rId613" display="DATA:Setembro/2010"/>
    <hyperlink ref="M64975" r:id="rId614" display="DATA:Setembro/2010"/>
    <hyperlink ref="M65004" r:id="rId615" display="DATA:Setembro/2010"/>
    <hyperlink ref="M64998" r:id="rId616" display="DATA:Setembro/2010"/>
    <hyperlink ref="M64973" r:id="rId617" display="DATA:Setembro/2010"/>
    <hyperlink ref="M65023" r:id="rId618" display="DATA:Setembro/2010"/>
    <hyperlink ref="M65021" r:id="rId619" display="DATA:Setembro/2010"/>
    <hyperlink ref="M65024" r:id="rId620" display="DATA:Setembro/2010"/>
    <hyperlink ref="M65022" r:id="rId621" display="DATA:Setembro/2010"/>
    <hyperlink ref="M65008" r:id="rId622" display="DATA:Setembro/2010"/>
    <hyperlink ref="M65009" r:id="rId623" display="DATA:Setembro/2010"/>
    <hyperlink ref="M65007" r:id="rId624" display="DATA:Setembro/2010"/>
    <hyperlink ref="M64980" r:id="rId625" display="DATA:Setembro/2010"/>
    <hyperlink ref="M64968" r:id="rId626" display="DATA:Setembro/2010"/>
    <hyperlink ref="M64945" r:id="rId627" display="DATA:Setembro/2010"/>
    <hyperlink ref="M64943" r:id="rId628" display="DATA:Setembro/2010"/>
    <hyperlink ref="M64981" r:id="rId629" display="DATA:Setembro/2010"/>
    <hyperlink ref="M64969" r:id="rId630" display="DATA:Setembro/2010"/>
    <hyperlink ref="M64946" r:id="rId631" display="DATA:Setembro/2010"/>
    <hyperlink ref="M64944" r:id="rId632" display="DATA:Setembro/2010"/>
    <hyperlink ref="M64979" r:id="rId633" display="DATA:Setembro/2010"/>
    <hyperlink ref="M64967" r:id="rId634" display="DATA:Setembro/2010"/>
    <hyperlink ref="M64942" r:id="rId635" display="DATA:Setembro/2010"/>
    <hyperlink ref="M64984" r:id="rId636" display="DATA:Setembro/2010"/>
    <hyperlink ref="M64982" r:id="rId637" display="DATA:Setembro/2010"/>
    <hyperlink ref="M64992" r:id="rId638" display="DATA:Setembro/2010"/>
    <hyperlink ref="M64990" r:id="rId639" display="DATA:Setembro/2010"/>
    <hyperlink ref="M64963" r:id="rId640" display="DATA:Setembro/2010"/>
    <hyperlink ref="M64957" r:id="rId641" display="DATA:Setembro/2010"/>
    <hyperlink ref="M64934" r:id="rId642" display="DATA:Setembro/2010"/>
    <hyperlink ref="M64932" r:id="rId643" display="DATA:Setembro/2010"/>
    <hyperlink ref="M64970" r:id="rId644" display="DATA:Setembro/2010"/>
    <hyperlink ref="M64964" r:id="rId645" display="DATA:Setembro/2010"/>
    <hyperlink ref="M64958" r:id="rId646" display="DATA:Setembro/2010"/>
    <hyperlink ref="M64935" r:id="rId647" display="DATA:Setembro/2010"/>
    <hyperlink ref="M64933" r:id="rId648" display="DATA:Setembro/2010"/>
    <hyperlink ref="M64962" r:id="rId649" display="DATA:Setembro/2010"/>
    <hyperlink ref="M64956" r:id="rId650" display="DATA:Setembro/2010"/>
    <hyperlink ref="M64931" r:id="rId651" display="DATA:Setembro/2010"/>
    <hyperlink ref="M65002" r:id="rId652" display="DATA:Setembro/2010"/>
    <hyperlink ref="M64996" r:id="rId653" display="DATA:Setembro/2010"/>
    <hyperlink ref="M64971" r:id="rId654" display="DATA:Setembro/2010"/>
    <hyperlink ref="M64954" r:id="rId655" display="DATA:Setembro/2010"/>
    <hyperlink ref="M64948" r:id="rId656" display="DATA:Setembro/2010"/>
    <hyperlink ref="M64919" r:id="rId657" display="DATA:Setembro/2010"/>
    <hyperlink ref="M64917" r:id="rId658" display="DATA:Setembro/2010"/>
    <hyperlink ref="M64955" r:id="rId659" display="DATA:Setembro/2010"/>
    <hyperlink ref="M64949" r:id="rId660" display="DATA:Setembro/2010"/>
    <hyperlink ref="M64920" r:id="rId661" display="DATA:Setembro/2010"/>
    <hyperlink ref="M64918" r:id="rId662" display="DATA:Setembro/2010"/>
    <hyperlink ref="M64953" r:id="rId663" display="DATA:Setembro/2010"/>
    <hyperlink ref="M64947" r:id="rId664" display="DATA:Setembro/2010"/>
    <hyperlink ref="M64941" r:id="rId665" display="DATA:Setembro/2010"/>
    <hyperlink ref="M64916" r:id="rId666" display="DATA:Setembro/2010"/>
    <hyperlink ref="M64993" r:id="rId667" display="DATA:Setembro/2010"/>
    <hyperlink ref="M64987" r:id="rId668" display="DATA:Setembro/2010"/>
    <hyperlink ref="M65001" r:id="rId669" display="DATA:Setembro/2010"/>
    <hyperlink ref="M64995" r:id="rId670" display="DATA:Setembro/2010"/>
    <hyperlink ref="M64989" r:id="rId671" display="DATA:Setembro/2010"/>
    <hyperlink ref="M64966" r:id="rId672" display="DATA:Setembro/2010"/>
    <hyperlink ref="M64994" r:id="rId673" display="DATA:Setembro/2010"/>
    <hyperlink ref="M64985" r:id="rId674" display="DATA:Setembro/2010"/>
    <hyperlink ref="M64983" r:id="rId675" display="DATA:Setembro/2010"/>
    <hyperlink ref="M65003" r:id="rId676" display="DATA:Setembro/2010"/>
    <hyperlink ref="M64997" r:id="rId677" display="DATA:Setembro/2010"/>
    <hyperlink ref="M64991" r:id="rId678" display="DATA:Setembro/2010"/>
    <hyperlink ref="M64939" r:id="rId679" display="DATA:Setembro/2010"/>
    <hyperlink ref="M64937" r:id="rId680" display="DATA:Setembro/2010"/>
    <hyperlink ref="M64940" r:id="rId681" display="DATA:Setembro/2010"/>
    <hyperlink ref="M64938" r:id="rId682" display="DATA:Setembro/2010"/>
    <hyperlink ref="M64961" r:id="rId683" display="DATA:Setembro/2010"/>
    <hyperlink ref="M64936" r:id="rId684" display="DATA:Setembro/2010"/>
    <hyperlink ref="M64978" r:id="rId685" display="DATA:Setembro/2010"/>
    <hyperlink ref="M64986" r:id="rId686" display="DATA:Setembro/2010"/>
    <hyperlink ref="M64951" r:id="rId687" display="DATA:Setembro/2010"/>
    <hyperlink ref="M64928" r:id="rId688" display="DATA:Setembro/2010"/>
    <hyperlink ref="M64926" r:id="rId689" display="DATA:Setembro/2010"/>
    <hyperlink ref="M64952" r:id="rId690" display="DATA:Setembro/2010"/>
    <hyperlink ref="M64929" r:id="rId691" display="DATA:Setembro/2010"/>
    <hyperlink ref="M64927" r:id="rId692" display="DATA:Setembro/2010"/>
    <hyperlink ref="M64950" r:id="rId693" display="DATA:Setembro/2010"/>
    <hyperlink ref="M64925" r:id="rId694" display="DATA:Setembro/2010"/>
    <hyperlink ref="M64965" r:id="rId695" display="DATA:Setembro/2010"/>
    <hyperlink ref="M64913" r:id="rId696" display="DATA:Setembro/2010"/>
    <hyperlink ref="M64911" r:id="rId697" display="DATA:Setembro/2010"/>
    <hyperlink ref="M64914" r:id="rId698" display="DATA:Setembro/2010"/>
    <hyperlink ref="M64912" r:id="rId699" display="DATA:Setembro/2010"/>
    <hyperlink ref="M64910" r:id="rId700" display="DATA:Setembro/2010"/>
    <hyperlink ref="M64960" r:id="rId701" display="DATA:Setembro/2010"/>
    <hyperlink ref="M64988" r:id="rId702" display="DATA:Setembro/2010"/>
    <hyperlink ref="M64972" r:id="rId703" display="DATA:Setembro/2010"/>
    <hyperlink ref="M64959" r:id="rId704" display="DATA:Setembro/2010"/>
    <hyperlink ref="M64930" r:id="rId705" display="DATA:Setembro/2010"/>
    <hyperlink ref="M64915" r:id="rId706" display="DATA:Setembro/2010"/>
    <hyperlink ref="M340" r:id="rId707" display="DATA:Setembro/2010"/>
    <hyperlink ref="M295" r:id="rId708" display="DATA:Setembro/2010"/>
    <hyperlink ref="M339" r:id="rId709" display="DATA:Setembro/2010"/>
    <hyperlink ref="M333" r:id="rId710" display="DATA:Setembro/2010"/>
    <hyperlink ref="M345" r:id="rId711" display="DATA:Setembro/2010"/>
    <hyperlink ref="M429" r:id="rId712" display="DATA:Setembro/2010"/>
    <hyperlink ref="M381" r:id="rId713" display="DATA:Setembro/2010"/>
    <hyperlink ref="M335" r:id="rId714" display="DATA:Setembro/2010"/>
    <hyperlink ref="M373" r:id="rId715" display="DATA:Setembro/2010"/>
    <hyperlink ref="M385" r:id="rId716" display="DATA:Setembro/2010"/>
    <hyperlink ref="M423" r:id="rId717" display="DATA:Setembro/2010"/>
    <hyperlink ref="M377" r:id="rId718" display="DATA:Setembro/2010"/>
    <hyperlink ref="M332" r:id="rId719" display="DATA:Setembro/2010"/>
    <hyperlink ref="M382" r:id="rId720" display="DATA:Setembro/2010"/>
    <hyperlink ref="M428" r:id="rId721" display="DATA:Setembro/2010"/>
    <hyperlink ref="M380" r:id="rId722" display="DATA:Setembro/2010"/>
    <hyperlink ref="M478" r:id="rId723" display="DATA:Setembro/2010"/>
    <hyperlink ref="M432" r:id="rId724" display="DATA:Setembro/2010"/>
    <hyperlink ref="M430" r:id="rId725" display="DATA:Setembro/2010"/>
    <hyperlink ref="M517" r:id="rId726" display="DATA:Setembro/2010"/>
    <hyperlink ref="M471" r:id="rId727" display="DATA:Setembro/2010"/>
    <hyperlink ref="M469" r:id="rId728" display="DATA:Setembro/2010"/>
    <hyperlink ref="M378" r:id="rId729" display="DATA:Setembro/2010"/>
    <hyperlink ref="M472" r:id="rId730" display="DATA:Setembro/2010"/>
    <hyperlink ref="M426" r:id="rId731" display="DATA:Setembro/2010"/>
    <hyperlink ref="M424" r:id="rId732" display="DATA:Setembro/2010"/>
    <hyperlink ref="M511" r:id="rId733" display="DATA:Setembro/2010"/>
    <hyperlink ref="M404" r:id="rId734" display="DATA:Setembro/2010"/>
    <hyperlink ref="M454" r:id="rId735" display="DATA:Setembro/2010"/>
    <hyperlink ref="M453" r:id="rId736" display="DATA:Setembro/2010"/>
    <hyperlink ref="M406" r:id="rId737" display="DATA:Setembro/2010"/>
    <hyperlink ref="M493" r:id="rId738" display="DATA:Setembro/2010"/>
    <hyperlink ref="M474" r:id="rId739" display="DATA:Setembro/2010"/>
    <hyperlink ref="M496" r:id="rId740" display="DATA:Setembro/2010"/>
    <hyperlink ref="M495" r:id="rId741" display="DATA:Setembro/2010"/>
    <hyperlink ref="M535" r:id="rId742" display="DATA:Setembro/2010"/>
    <hyperlink ref="M487" r:id="rId743" display="DATA:Setembro/2010"/>
    <hyperlink ref="M64922" r:id="rId744" display="DATA:Setembro/2010"/>
    <hyperlink ref="M64923" r:id="rId745" display="DATA:Setembro/2010"/>
    <hyperlink ref="M64921" r:id="rId746" display="DATA:Setembro/2010"/>
    <hyperlink ref="M64907" r:id="rId747" display="DATA:Setembro/2010"/>
    <hyperlink ref="M64905" r:id="rId748" display="DATA:Setembro/2010"/>
    <hyperlink ref="M64908" r:id="rId749" display="DATA:Setembro/2010"/>
    <hyperlink ref="M64906" r:id="rId750" display="DATA:Setembro/2010"/>
    <hyperlink ref="M64904" r:id="rId751" display="DATA:Setembro/2010"/>
    <hyperlink ref="M64924" r:id="rId752" display="DATA:Setembro/2010"/>
    <hyperlink ref="M64901" r:id="rId753" display="DATA:Setembro/2010"/>
    <hyperlink ref="M64899" r:id="rId754" display="DATA:Setembro/2010"/>
    <hyperlink ref="M64902" r:id="rId755" display="DATA:Setembro/2010"/>
    <hyperlink ref="M64900" r:id="rId756" display="DATA:Setembro/2010"/>
    <hyperlink ref="M64898" r:id="rId757" display="DATA:Setembro/2010"/>
    <hyperlink ref="M64903" r:id="rId758" display="DATA:Setembro/2010"/>
    <hyperlink ref="M492" r:id="rId759" display="DATA:Setembro/2010"/>
    <hyperlink ref="M531" r:id="rId760" display="DATA:Setembro/2010"/>
    <hyperlink ref="M525" r:id="rId761" display="DATA:Setembro/2010"/>
    <hyperlink ref="M468" r:id="rId762" display="DATA:Setembro/2010"/>
    <hyperlink ref="M500" r:id="rId763" display="DATA:Setembro/2010"/>
    <hyperlink ref="M488" r:id="rId764" display="DATA:Setembro/2010"/>
    <hyperlink ref="M510" r:id="rId765" display="DATA:Setembro/2010"/>
    <hyperlink ref="M549" r:id="rId766" display="DATA:Setembro/2010"/>
    <hyperlink ref="M503" r:id="rId767" display="DATA:Setembro/2010"/>
    <hyperlink ref="M480" r:id="rId768" display="DATA:Setembro/2010"/>
    <hyperlink ref="M530" r:id="rId769" display="DATA:Setembro/2010"/>
    <hyperlink ref="M482" r:id="rId770" display="DATA:Setembro/2010"/>
    <hyperlink ref="M524" r:id="rId771" display="DATA:Setembro/2010"/>
    <hyperlink ref="M476" r:id="rId772" display="DATA:Setembro/2010"/>
    <hyperlink ref="M456" r:id="rId773" display="DATA:Setembro/2010"/>
    <hyperlink ref="M506" r:id="rId774" display="DATA:Setembro/2010"/>
    <hyperlink ref="M548" r:id="rId775" display="DATA:Setembro/2010"/>
    <hyperlink ref="M502" r:id="rId776" display="DATA:Setembro/2010"/>
    <hyperlink ref="M519" r:id="rId777" display="DATA:Setembro/2010"/>
    <hyperlink ref="M513" r:id="rId778" display="DATA:Setembro/2010"/>
    <hyperlink ref="M537" r:id="rId779" display="DATA:Setembro/2010"/>
    <hyperlink ref="M64909" r:id="rId780" display="DATA:Setembro/2010"/>
    <hyperlink ref="M2" r:id="rId781" display="DATA:Setembro/2010"/>
    <hyperlink ref="M494" r:id="rId782" display="DATA:Setembro/2010"/>
    <hyperlink ref="M534" r:id="rId783" display="DATA:Setembro/2010"/>
    <hyperlink ref="M528" r:id="rId784" display="DATA:Setembro/2010"/>
    <hyperlink ref="M470" r:id="rId785" display="DATA:Setembro/2010"/>
    <hyperlink ref="M514" r:id="rId786" display="DATA:Setembro/2010"/>
    <hyperlink ref="M512" r:id="rId787" display="DATA:Setembro/2010"/>
    <hyperlink ref="M552" r:id="rId788" display="DATA:Setembro/2010"/>
    <hyperlink ref="M504" r:id="rId789" display="DATA:Setembro/2010"/>
    <hyperlink ref="M527" r:id="rId790" display="DATA:Setembro/2010"/>
    <hyperlink ref="M521" r:id="rId791" display="DATA:Setembro/2010"/>
    <hyperlink ref="M545" r:id="rId792" display="DATA:Setembro/2010"/>
    <hyperlink ref="M64897" r:id="rId793" display="DATA:Setembro/2010"/>
    <hyperlink ref="M64896" r:id="rId794" display="DATA:Setembro/2010"/>
    <hyperlink ref="M64893" r:id="rId795" display="DATA:Setembro/2010"/>
    <hyperlink ref="M64891" r:id="rId796" display="DATA:Setembro/2010"/>
    <hyperlink ref="M64894" r:id="rId797" display="DATA:Setembro/2010"/>
    <hyperlink ref="M64892" r:id="rId798" display="DATA:Setembro/2010"/>
    <hyperlink ref="M64890" r:id="rId799" display="DATA:Setembro/2010"/>
    <hyperlink ref="M64895" r:id="rId800" display="DATA:Setembro/2010"/>
    <hyperlink ref="M64889" r:id="rId801" display="DATA:Setembro/2010"/>
    <hyperlink ref="M64888" r:id="rId802" display="DATA:Setembro/2010"/>
    <hyperlink ref="M516" r:id="rId803" display="DATA:Setembro/2010"/>
    <hyperlink ref="M522" r:id="rId804" display="DATA:Setembro/2010"/>
    <hyperlink ref="M64886" r:id="rId805" display="DATA:Setembro/2010"/>
    <hyperlink ref="M64887" r:id="rId806" display="DATA:Setembro/2010"/>
    <hyperlink ref="M64885" r:id="rId807" display="DATA:Setembro/2010"/>
    <hyperlink ref="M518" r:id="rId808" display="DATA:Setembro/2010"/>
    <hyperlink ref="M536" r:id="rId809" display="DATA:Setembro/2010"/>
    <hyperlink ref="M515" r:id="rId810" display="DATA:Setembro/2010"/>
    <hyperlink ref="M539" r:id="rId811" display="DATA:Setembro/2010"/>
    <hyperlink ref="M532" r:id="rId812" display="DATA:Setembro/2010"/>
    <hyperlink ref="M64884" r:id="rId813" display="DATA:Setembro/2010"/>
    <hyperlink ref="M64883" r:id="rId814" display="DATA:Setembro/2010"/>
    <hyperlink ref="M64880" r:id="rId815" display="DATA:Setembro/2010"/>
    <hyperlink ref="M64878" r:id="rId816" display="DATA:Setembro/2010"/>
    <hyperlink ref="M64881" r:id="rId817" display="DATA:Setembro/2010"/>
    <hyperlink ref="M64879" r:id="rId818" display="DATA:Setembro/2010"/>
    <hyperlink ref="M64877" r:id="rId819" display="DATA:Setembro/2010"/>
    <hyperlink ref="M64882" r:id="rId820" display="DATA:Setembro/2010"/>
    <hyperlink ref="M64876" r:id="rId821" display="DATA:Setembro/2010"/>
    <hyperlink ref="M64875" r:id="rId822" display="DATA:Setembro/2010"/>
    <hyperlink ref="M556" r:id="rId823" display="DATA:Setembro/2010"/>
    <hyperlink ref="M550" r:id="rId824" display="DATA:Setembro/2010"/>
    <hyperlink ref="M574" r:id="rId825" display="DATA:Setembro/2010"/>
    <hyperlink ref="M526" r:id="rId826" display="DATA:Setembro/2010"/>
    <hyperlink ref="M544" r:id="rId827" display="DATA:Setembro/2010"/>
    <hyperlink ref="M538" r:id="rId828" display="DATA:Setembro/2010"/>
    <hyperlink ref="M520" r:id="rId829" display="DATA:Setembro/2010"/>
    <hyperlink ref="M562" r:id="rId830" display="DATA:Setembro/2010"/>
    <hyperlink ref="M558" r:id="rId831" display="DATA:Setembro/2010"/>
    <hyperlink ref="M576" r:id="rId832" display="DATA:Setembro/2010"/>
    <hyperlink ref="M557" r:id="rId833" display="DATA:Setembro/2010"/>
    <hyperlink ref="M551" r:id="rId834" display="DATA:Setembro/2010"/>
    <hyperlink ref="M533" r:id="rId835" display="DATA:Setembro/2010"/>
    <hyperlink ref="M575" r:id="rId836" display="DATA:Setembro/2010"/>
    <hyperlink ref="M546" r:id="rId837" display="DATA:Setembro/2010"/>
    <hyperlink ref="M540" r:id="rId838" display="DATA:Setembro/2010"/>
    <hyperlink ref="M564" r:id="rId839" display="DATA:Setembro/2010"/>
    <hyperlink ref="M561" r:id="rId840" display="DATA:Setembro/2010"/>
    <hyperlink ref="M555" r:id="rId841" display="DATA:Setembro/2010"/>
    <hyperlink ref="M541" r:id="rId842" display="DATA:Setembro/2010"/>
    <hyperlink ref="M579" r:id="rId843" display="DATA:Setembro/2010"/>
    <hyperlink ref="M4" r:id="rId844" display="DATA:Setembro/2010"/>
    <hyperlink ref="M554" r:id="rId845" display="DATA:Setembro/2010"/>
    <hyperlink ref="M572" r:id="rId846" display="DATA:Setembro/2010"/>
    <hyperlink ref="M542" r:id="rId847" display="DATA:Setembro/2010"/>
    <hyperlink ref="M580" r:id="rId848" display="DATA:Setembro/2010"/>
    <hyperlink ref="M568" r:id="rId849" display="DATA:Setembro/2010"/>
    <hyperlink ref="M543" r:id="rId850" display="DATA:Setembro/2010"/>
    <hyperlink ref="M582" r:id="rId851" display="DATA:Setembro/2010"/>
    <hyperlink ref="M563" r:id="rId852" display="DATA:Setembro/2010"/>
    <hyperlink ref="M581" r:id="rId853" display="DATA:Setembro/2010"/>
    <hyperlink ref="M570" r:id="rId854" display="DATA:Setembro/2010"/>
    <hyperlink ref="M567" r:id="rId855" display="DATA:Setembro/2010"/>
    <hyperlink ref="M585" r:id="rId856" display="DATA:Setembro/2010"/>
    <hyperlink ref="M560" r:id="rId857" display="DATA:Setembro/2010"/>
    <hyperlink ref="M578" r:id="rId858" display="DATA:Setembro/2010"/>
    <hyperlink ref="M565" r:id="rId859" display="DATA:Setembro/2010"/>
    <hyperlink ref="M559" r:id="rId860" display="DATA:Setembro/2010"/>
    <hyperlink ref="M583" r:id="rId861" display="DATA:Setembro/2010"/>
    <hyperlink ref="M553" r:id="rId862" display="DATA:Setembro/2010"/>
    <hyperlink ref="M571" r:id="rId863" display="DATA:Setembro/2010"/>
    <hyperlink ref="M566" r:id="rId864" display="DATA:Setembro/2010"/>
    <hyperlink ref="M584" r:id="rId865" display="DATA:Setembro/2010"/>
    <hyperlink ref="M573" r:id="rId866" display="DATA:Setembro/2010"/>
    <hyperlink ref="M588" r:id="rId867" display="DATA:Setembro/2010"/>
    <hyperlink ref="M591" r:id="rId868" display="DATA:Setembro/2010"/>
    <hyperlink ref="M569" r:id="rId869" display="DATA:Setembro/2010"/>
    <hyperlink ref="M593" r:id="rId870" display="DATA:Setembro/2010"/>
    <hyperlink ref="M592" r:id="rId871" display="DATA:Setembro/2010"/>
    <hyperlink ref="M596" r:id="rId872" display="DATA:Setembro/2010"/>
    <hyperlink ref="M589" r:id="rId873" display="DATA:Setembro/2010"/>
    <hyperlink ref="M586" r:id="rId874" display="DATA:Setembro/2010"/>
    <hyperlink ref="M604" r:id="rId875" display="DATA:Setembro/2010"/>
    <hyperlink ref="M606" r:id="rId876" display="DATA:Setembro/2010"/>
    <hyperlink ref="M587" r:id="rId877" display="DATA:Setembro/2010"/>
    <hyperlink ref="M605" r:id="rId878" display="DATA:Setembro/2010"/>
    <hyperlink ref="M594" r:id="rId879" display="DATA:Setembro/2010"/>
    <hyperlink ref="M609" r:id="rId880" display="DATA:Setembro/2010"/>
    <hyperlink ref="M602" r:id="rId881" display="DATA:Setembro/2010"/>
    <hyperlink ref="M590" r:id="rId882" display="DATA:Setembro/2010"/>
    <hyperlink ref="M598" r:id="rId883" display="DATA:Setembro/2010"/>
    <hyperlink ref="M599" r:id="rId884" display="DATA:Setembro/2010"/>
    <hyperlink ref="M597" r:id="rId885" display="DATA:Setembro/2010"/>
    <hyperlink ref="M637" r:id="rId886" display="DATA:Setembro/2010"/>
    <hyperlink ref="M648" r:id="rId887" display="DATA:Setembro/2010"/>
    <hyperlink ref="M603" r:id="rId888" display="DATA:Setembro/2010"/>
    <hyperlink ref="M601" r:id="rId889" display="DATA:Setembro/2010"/>
    <hyperlink ref="M649" r:id="rId890" display="DATA:Setembro/2010"/>
    <hyperlink ref="M647" r:id="rId891" display="DATA:Setembro/2010"/>
    <hyperlink ref="M600" r:id="rId892" display="DATA:Setembro/2010"/>
    <hyperlink ref="M687" r:id="rId893" display="DATA:Setembro/2010"/>
    <hyperlink ref="M641" r:id="rId894" display="DATA:Setembro/2010"/>
    <hyperlink ref="M639" r:id="rId895" display="DATA:Setembro/2010"/>
    <hyperlink ref="M631" r:id="rId896" display="DATA:Setembro/2010"/>
    <hyperlink ref="M642" r:id="rId897" display="DATA:Setembro/2010"/>
    <hyperlink ref="M595" r:id="rId898" display="DATA:Setembro/2010"/>
    <hyperlink ref="M643" r:id="rId899" display="DATA:Setembro/2010"/>
    <hyperlink ref="M681" r:id="rId900" display="DATA:Setembro/2010"/>
    <hyperlink ref="M635" r:id="rId901" display="DATA:Setembro/2010"/>
    <hyperlink ref="M633" r:id="rId902" display="DATA:Setembro/2010"/>
    <hyperlink ref="M613" r:id="rId903" display="DATA:Setembro/2010"/>
    <hyperlink ref="M624" r:id="rId904" display="DATA:Setembro/2010"/>
    <hyperlink ref="M577" r:id="rId905" display="DATA:Setembro/2010"/>
    <hyperlink ref="M625" r:id="rId906" display="DATA:Setembro/2010"/>
    <hyperlink ref="M623" r:id="rId907" display="DATA:Setembro/2010"/>
    <hyperlink ref="M663" r:id="rId908" display="DATA:Setembro/2010"/>
    <hyperlink ref="M617" r:id="rId909" display="DATA:Setembro/2010"/>
    <hyperlink ref="M615" r:id="rId910" display="DATA:Setembro/2010"/>
    <hyperlink ref="M618" r:id="rId911" display="DATA:Setembro/2010"/>
    <hyperlink ref="M616" r:id="rId912" display="DATA:Setembro/2010"/>
    <hyperlink ref="M656" r:id="rId913" display="DATA:Setembro/2010"/>
    <hyperlink ref="M610" r:id="rId914" display="DATA:Setembro/2010"/>
    <hyperlink ref="M608" r:id="rId915" display="DATA:Setembro/2010"/>
    <hyperlink ref="M644" r:id="rId916" display="DATA:Setembro/2010"/>
    <hyperlink ref="M655" r:id="rId917" display="DATA:Setembro/2010"/>
    <hyperlink ref="M607" r:id="rId918" display="DATA:Setembro/2010"/>
    <hyperlink ref="M666" r:id="rId919" display="DATA:Setembro/2010"/>
    <hyperlink ref="M621" r:id="rId920" display="DATA:Setembro/2010"/>
    <hyperlink ref="M619" r:id="rId921" display="DATA:Setembro/2010"/>
    <hyperlink ref="M667" r:id="rId922" display="DATA:Setembro/2010"/>
    <hyperlink ref="M622" r:id="rId923" display="DATA:Setembro/2010"/>
    <hyperlink ref="M620" r:id="rId924" display="DATA:Setembro/2010"/>
    <hyperlink ref="M665" r:id="rId925" display="DATA:Setembro/2010"/>
    <hyperlink ref="M705" r:id="rId926" display="DATA:Setembro/2010"/>
    <hyperlink ref="M659" r:id="rId927" display="DATA:Setembro/2010"/>
    <hyperlink ref="M657" r:id="rId928" display="DATA:Setembro/2010"/>
    <hyperlink ref="M634" r:id="rId929" display="DATA:Setembro/2010"/>
    <hyperlink ref="M645" r:id="rId930" display="DATA:Setembro/2010"/>
    <hyperlink ref="M646" r:id="rId931" display="DATA:Setembro/2010"/>
    <hyperlink ref="M684" r:id="rId932" display="DATA:Setembro/2010"/>
    <hyperlink ref="M638" r:id="rId933" display="DATA:Setembro/2010"/>
    <hyperlink ref="M636" r:id="rId934" display="DATA:Setembro/2010"/>
    <hyperlink ref="M628" r:id="rId935" display="DATA:Setembro/2010"/>
    <hyperlink ref="M640" r:id="rId936" display="DATA:Setembro/2010"/>
    <hyperlink ref="M678" r:id="rId937" display="DATA:Setembro/2010"/>
    <hyperlink ref="M632" r:id="rId938" display="DATA:Setembro/2010"/>
    <hyperlink ref="M630" r:id="rId939" display="DATA:Setembro/2010"/>
    <hyperlink ref="M660" r:id="rId940" display="DATA:Setembro/2010"/>
    <hyperlink ref="M614" r:id="rId941" display="DATA:Setembro/2010"/>
    <hyperlink ref="M612" r:id="rId942" display="DATA:Setembro/2010"/>
    <hyperlink ref="M653" r:id="rId943" display="DATA:Setembro/2010"/>
    <hyperlink ref="M652" r:id="rId944" display="DATA:Setembro/2010"/>
    <hyperlink ref="M664" r:id="rId945" display="DATA:Setembro/2010"/>
    <hyperlink ref="M662" r:id="rId946" display="DATA:Setembro/2010"/>
    <hyperlink ref="M702" r:id="rId947" display="DATA:Setembro/2010"/>
    <hyperlink ref="M654" r:id="rId948" display="DATA:Setembro/2010"/>
    <hyperlink ref="M672" r:id="rId949" display="DATA:Setembro/2010"/>
    <hyperlink ref="M626" r:id="rId950" display="DATA:Setembro/2010"/>
    <hyperlink ref="M658" r:id="rId951" display="DATA:Setembro/2010"/>
    <hyperlink ref="M611" r:id="rId952" display="DATA:Setembro/2010"/>
    <hyperlink ref="M696" r:id="rId953" display="DATA:Setembro/2010"/>
    <hyperlink ref="M650" r:id="rId954" display="DATA:Setembro/2010"/>
    <hyperlink ref="M676" r:id="rId955" display="DATA:Setembro/2010"/>
    <hyperlink ref="M670" r:id="rId956" display="DATA:Setembro/2010"/>
    <hyperlink ref="M694" r:id="rId957" display="DATA:Setembro/2010"/>
    <hyperlink ref="M685" r:id="rId958" display="DATA:Setembro/2010"/>
    <hyperlink ref="M686" r:id="rId959" display="DATA:Setembro/2010"/>
    <hyperlink ref="M724" r:id="rId960" display="DATA:Setembro/2010"/>
    <hyperlink ref="M735" r:id="rId961" display="DATA:Setembro/2010"/>
    <hyperlink ref="M690" r:id="rId962" display="DATA:Setembro/2010"/>
    <hyperlink ref="M688" r:id="rId963" display="DATA:Setembro/2010"/>
    <hyperlink ref="M736" r:id="rId964" display="DATA:Setembro/2010"/>
    <hyperlink ref="M691" r:id="rId965" display="DATA:Setembro/2010"/>
    <hyperlink ref="M689" r:id="rId966" display="DATA:Setembro/2010"/>
    <hyperlink ref="M734" r:id="rId967" display="DATA:Setembro/2010"/>
    <hyperlink ref="M774" r:id="rId968" display="DATA:Setembro/2010"/>
    <hyperlink ref="M728" r:id="rId969" display="DATA:Setembro/2010"/>
    <hyperlink ref="M726" r:id="rId970" display="DATA:Setembro/2010"/>
    <hyperlink ref="M679" r:id="rId971" display="DATA:Setembro/2010"/>
    <hyperlink ref="M680" r:id="rId972" display="DATA:Setembro/2010"/>
    <hyperlink ref="M718" r:id="rId973" display="DATA:Setembro/2010"/>
    <hyperlink ref="M729" r:id="rId974" display="DATA:Setembro/2010"/>
    <hyperlink ref="M682" r:id="rId975" display="DATA:Setembro/2010"/>
    <hyperlink ref="M730" r:id="rId976" display="DATA:Setembro/2010"/>
    <hyperlink ref="M683" r:id="rId977" display="DATA:Setembro/2010"/>
    <hyperlink ref="M768" r:id="rId978" display="DATA:Setembro/2010"/>
    <hyperlink ref="M722" r:id="rId979" display="DATA:Setembro/2010"/>
    <hyperlink ref="M720" r:id="rId980" display="DATA:Setembro/2010"/>
    <hyperlink ref="M661" r:id="rId981" display="DATA:Setembro/2010"/>
    <hyperlink ref="M700" r:id="rId982" display="DATA:Setembro/2010"/>
    <hyperlink ref="M711" r:id="rId983" display="DATA:Setembro/2010"/>
    <hyperlink ref="M712" r:id="rId984" display="DATA:Setembro/2010"/>
    <hyperlink ref="M710" r:id="rId985" display="DATA:Setembro/2010"/>
    <hyperlink ref="M750" r:id="rId986" display="DATA:Setembro/2010"/>
    <hyperlink ref="M704" r:id="rId987" display="DATA:Setembro/2010"/>
    <hyperlink ref="M693" r:id="rId988" display="DATA:Setembro/2010"/>
    <hyperlink ref="M703" r:id="rId989" display="DATA:Setembro/2010"/>
    <hyperlink ref="M743" r:id="rId990" display="DATA:Setembro/2010"/>
    <hyperlink ref="M697" r:id="rId991" display="DATA:Setembro/2010"/>
    <hyperlink ref="M695" r:id="rId992" display="DATA:Setembro/2010"/>
    <hyperlink ref="M629" r:id="rId993" display="DATA:Setembro/2010"/>
    <hyperlink ref="M692" r:id="rId994" display="DATA:Setembro/2010"/>
    <hyperlink ref="M731" r:id="rId995" display="DATA:Setembro/2010"/>
    <hyperlink ref="M742" r:id="rId996" display="DATA:Setembro/2010"/>
    <hyperlink ref="M753" r:id="rId997" display="DATA:Setembro/2010"/>
    <hyperlink ref="M708" r:id="rId998" display="DATA:Setembro/2010"/>
    <hyperlink ref="M706" r:id="rId999" display="DATA:Setembro/2010"/>
    <hyperlink ref="M754" r:id="rId1000" display="DATA:Setembro/2010"/>
    <hyperlink ref="M709" r:id="rId1001" display="DATA:Setembro/2010"/>
    <hyperlink ref="M707" r:id="rId1002" display="DATA:Setembro/2010"/>
    <hyperlink ref="M752" r:id="rId1003" display="DATA:Setembro/2010"/>
    <hyperlink ref="M792" r:id="rId1004" display="DATA:Setembro/2010"/>
    <hyperlink ref="M746" r:id="rId1005" display="DATA:Setembro/2010"/>
    <hyperlink ref="M744" r:id="rId1006" display="DATA:Setembro/2010"/>
    <hyperlink ref="M698" r:id="rId1007" display="DATA:Setembro/2010"/>
    <hyperlink ref="M755" r:id="rId1008" display="DATA:Setembro/2010"/>
    <hyperlink ref="M756" r:id="rId1009" display="DATA:Setembro/2010"/>
    <hyperlink ref="M794" r:id="rId1010" display="DATA:Setembro/2010"/>
    <hyperlink ref="M748" r:id="rId1011" display="DATA:Setembro/2010"/>
    <hyperlink ref="M699" r:id="rId1012" display="DATA:Setembro/2010"/>
    <hyperlink ref="M651" r:id="rId1013" display="DATA:Setembro/2010"/>
    <hyperlink ref="M738" r:id="rId1014" display="DATA:Setembro/2010"/>
    <hyperlink ref="M749" r:id="rId1015" display="DATA:Setembro/2010"/>
    <hyperlink ref="M701" r:id="rId1016" display="DATA:Setembro/2010"/>
    <hyperlink ref="M788" r:id="rId1017" display="DATA:Setembro/2010"/>
    <hyperlink ref="M740" r:id="rId1018" display="DATA:Setembro/2010"/>
    <hyperlink ref="M674" r:id="rId1019" display="DATA:Setembro/2010"/>
    <hyperlink ref="M732" r:id="rId1020" display="DATA:Setembro/2010"/>
    <hyperlink ref="M770" r:id="rId1021" display="DATA:Setembro/2010"/>
    <hyperlink ref="M627" r:id="rId1022" display="DATA:Setembro/2010"/>
    <hyperlink ref="M675" r:id="rId1023" display="DATA:Setembro/2010"/>
    <hyperlink ref="M673" r:id="rId1024" display="DATA:Setembro/2010"/>
    <hyperlink ref="M713" r:id="rId1025" display="DATA:Setembro/2010"/>
    <hyperlink ref="M677" r:id="rId1026" display="DATA:Setembro/2010"/>
    <hyperlink ref="M725" r:id="rId1027" display="DATA:Setembro/2010"/>
    <hyperlink ref="M723" r:id="rId1028" display="DATA:Setembro/2010"/>
    <hyperlink ref="M763" r:id="rId1029" display="DATA:Setembro/2010"/>
    <hyperlink ref="M717" r:id="rId1030" display="DATA:Setembro/2010"/>
    <hyperlink ref="M715" r:id="rId1031" display="DATA:Setembro/2010"/>
    <hyperlink ref="M668" r:id="rId1032" display="DATA:Setembro/2010"/>
    <hyperlink ref="M751" r:id="rId1033" display="DATA:Setembro/2010"/>
    <hyperlink ref="M762" r:id="rId1034" display="DATA:Setembro/2010"/>
    <hyperlink ref="M716" r:id="rId1035" display="DATA:Setembro/2010"/>
    <hyperlink ref="M714" r:id="rId1036" display="DATA:Setembro/2010"/>
    <hyperlink ref="M773" r:id="rId1037" display="DATA:Setembro/2010"/>
    <hyperlink ref="M727" r:id="rId1038" display="DATA:Setembro/2010"/>
    <hyperlink ref="M772" r:id="rId1039" display="DATA:Setembro/2010"/>
    <hyperlink ref="M812" r:id="rId1040" display="DATA:Setembro/2010"/>
    <hyperlink ref="M766" r:id="rId1041" display="DATA:Setembro/2010"/>
    <hyperlink ref="M764" r:id="rId1042" display="DATA:Setembro/2010"/>
    <hyperlink ref="M671" r:id="rId1043" display="DATA:Setembro/2010"/>
    <hyperlink ref="M669" r:id="rId1044" display="DATA:Setembro/2010"/>
    <hyperlink ref="M719" r:id="rId1045" display="DATA:Setembro/2010"/>
    <hyperlink ref="M721" r:id="rId1046" display="DATA:Setembro/2010"/>
    <hyperlink ref="M745" r:id="rId1047" display="DATA:Setembro/2010"/>
    <hyperlink ref="M733" r:id="rId1048" display="DATA:Setembro/2010"/>
    <hyperlink ref="M737" r:id="rId1049" display="DATA:Setembro/2010"/>
    <hyperlink ref="M741" r:id="rId1050" display="DATA:Setembro/2010"/>
    <hyperlink ref="M758" r:id="rId1051" display="DATA:Setembro/2010"/>
    <hyperlink ref="M761" r:id="rId1052" display="DATA:Setembro/2010"/>
    <hyperlink ref="M739" r:id="rId1053" display="DATA:Setembro/2010"/>
    <hyperlink ref="M759" r:id="rId1054" display="DATA:Setembro/2010"/>
    <hyperlink ref="M776" r:id="rId1055" display="DATA:Setembro/2010"/>
    <hyperlink ref="M757" r:id="rId1056" display="DATA:Setembro/2010"/>
    <hyperlink ref="M775" r:id="rId1057" display="DATA:Setembro/2010"/>
    <hyperlink ref="M779" r:id="rId1058" display="DATA:Setembro/2010"/>
    <hyperlink ref="M760" r:id="rId1059" display="DATA:Setembro/2010"/>
    <hyperlink ref="M747" r:id="rId1060" display="DATA:Setembro/2010"/>
    <hyperlink ref="M793" r:id="rId1061" display="DATA:Setembro/2010"/>
    <hyperlink ref="M791" r:id="rId1062" display="DATA:Setembro/2010"/>
    <hyperlink ref="M831" r:id="rId1063" display="DATA:Setembro/2010"/>
    <hyperlink ref="M785" r:id="rId1064" display="DATA:Setembro/2010"/>
    <hyperlink ref="M783" r:id="rId1065" display="DATA:Setembro/2010"/>
    <hyperlink ref="M842" r:id="rId1066" display="DATA:Setembro/2010"/>
    <hyperlink ref="M797" r:id="rId1067" display="DATA:Setembro/2010"/>
    <hyperlink ref="M795" r:id="rId1068" display="DATA:Setembro/2010"/>
    <hyperlink ref="M843" r:id="rId1069" display="DATA:Setembro/2010"/>
    <hyperlink ref="M798" r:id="rId1070" display="DATA:Setembro/2010"/>
    <hyperlink ref="M796" r:id="rId1071" display="DATA:Setembro/2010"/>
    <hyperlink ref="M841" r:id="rId1072" display="DATA:Setembro/2010"/>
    <hyperlink ref="M881" r:id="rId1073" display="DATA:Setembro/2010"/>
    <hyperlink ref="M835" r:id="rId1074" display="DATA:Setembro/2010"/>
    <hyperlink ref="M833" r:id="rId1075" display="DATA:Setembro/2010"/>
    <hyperlink ref="M767" r:id="rId1076" display="DATA:Setembro/2010"/>
    <hyperlink ref="M786" r:id="rId1077" display="DATA:Setembro/2010"/>
    <hyperlink ref="M787" r:id="rId1078" display="DATA:Setembro/2010"/>
    <hyperlink ref="M825" r:id="rId1079" display="DATA:Setembro/2010"/>
    <hyperlink ref="M777" r:id="rId1080" display="DATA:Setembro/2010"/>
    <hyperlink ref="M836" r:id="rId1081" display="DATA:Setembro/2010"/>
    <hyperlink ref="M789" r:id="rId1082" display="DATA:Setembro/2010"/>
    <hyperlink ref="M837" r:id="rId1083" display="DATA:Setembro/2010"/>
    <hyperlink ref="M790" r:id="rId1084" display="DATA:Setembro/2010"/>
    <hyperlink ref="M875" r:id="rId1085" display="DATA:Setembro/2010"/>
    <hyperlink ref="M829" r:id="rId1086" display="DATA:Setembro/2010"/>
    <hyperlink ref="M827" r:id="rId1087" display="DATA:Setembro/2010"/>
    <hyperlink ref="M769" r:id="rId1088" display="DATA:Setembro/2010"/>
    <hyperlink ref="M807" r:id="rId1089" display="DATA:Setembro/2010"/>
    <hyperlink ref="M818" r:id="rId1090" display="DATA:Setembro/2010"/>
    <hyperlink ref="M771" r:id="rId1091" display="DATA:Setembro/2010"/>
    <hyperlink ref="M819" r:id="rId1092" display="DATA:Setembro/2010"/>
    <hyperlink ref="M817" r:id="rId1093" display="DATA:Setembro/2010"/>
    <hyperlink ref="M857" r:id="rId1094" display="DATA:Setembro/2010"/>
    <hyperlink ref="M811" r:id="rId1095" display="DATA:Setembro/2010"/>
    <hyperlink ref="M809" r:id="rId1096" display="DATA:Setembro/2010"/>
    <hyperlink ref="M800" r:id="rId1097" display="DATA:Setembro/2010"/>
    <hyperlink ref="M765" r:id="rId1098" display="DATA:Setembro/2010"/>
    <hyperlink ref="M810" r:id="rId1099" display="DATA:Setembro/2010"/>
    <hyperlink ref="M850" r:id="rId1100" display="DATA:Setembro/2010"/>
    <hyperlink ref="M804" r:id="rId1101" display="DATA:Setembro/2010"/>
    <hyperlink ref="M802" r:id="rId1102" display="DATA:Setembro/2010"/>
    <hyperlink ref="M799" r:id="rId1103" display="DATA:Setembro/2010"/>
    <hyperlink ref="M838" r:id="rId1104" display="DATA:Setembro/2010"/>
    <hyperlink ref="M849" r:id="rId1105" display="DATA:Setembro/2010"/>
    <hyperlink ref="M803" r:id="rId1106" display="DATA:Setembro/2010"/>
    <hyperlink ref="M801" r:id="rId1107" display="DATA:Setembro/2010"/>
    <hyperlink ref="M860" r:id="rId1108" display="DATA:Setembro/2010"/>
    <hyperlink ref="M815" r:id="rId1109" display="DATA:Setembro/2010"/>
    <hyperlink ref="M813" r:id="rId1110" display="DATA:Setembro/2010"/>
    <hyperlink ref="M861" r:id="rId1111" display="DATA:Setembro/2010"/>
    <hyperlink ref="M816" r:id="rId1112" display="DATA:Setembro/2010"/>
    <hyperlink ref="M814" r:id="rId1113" display="DATA:Setembro/2010"/>
    <hyperlink ref="M859" r:id="rId1114" display="DATA:Setembro/2010"/>
    <hyperlink ref="M899" r:id="rId1115" display="DATA:Setembro/2010"/>
    <hyperlink ref="M853" r:id="rId1116" display="DATA:Setembro/2010"/>
    <hyperlink ref="M851" r:id="rId1117" display="DATA:Setembro/2010"/>
    <hyperlink ref="M830" r:id="rId1118" display="DATA:Setembro/2010"/>
    <hyperlink ref="M784" r:id="rId1119" display="DATA:Setembro/2010"/>
    <hyperlink ref="M782" r:id="rId1120" display="DATA:Setembro/2010"/>
    <hyperlink ref="M840" r:id="rId1121" display="DATA:Setembro/2010"/>
    <hyperlink ref="M880" r:id="rId1122" display="DATA:Setembro/2010"/>
    <hyperlink ref="M834" r:id="rId1123" display="DATA:Setembro/2010"/>
    <hyperlink ref="M832" r:id="rId1124" display="DATA:Setembro/2010"/>
    <hyperlink ref="M824" r:id="rId1125" display="DATA:Setembro/2010"/>
    <hyperlink ref="M778" r:id="rId1126" display="DATA:Setembro/2010"/>
    <hyperlink ref="M874" r:id="rId1127" display="DATA:Setembro/2010"/>
    <hyperlink ref="M828" r:id="rId1128" display="DATA:Setembro/2010"/>
    <hyperlink ref="M826" r:id="rId1129" display="DATA:Setembro/2010"/>
    <hyperlink ref="M806" r:id="rId1130" display="DATA:Setembro/2010"/>
    <hyperlink ref="M856" r:id="rId1131" display="DATA:Setembro/2010"/>
    <hyperlink ref="M808" r:id="rId1132" display="DATA:Setembro/2010"/>
    <hyperlink ref="M848" r:id="rId1133" display="DATA:Setembro/2010"/>
    <hyperlink ref="M858" r:id="rId1134" display="DATA:Setembro/2010"/>
    <hyperlink ref="M898" r:id="rId1135" display="DATA:Setembro/2010"/>
    <hyperlink ref="M852" r:id="rId1136" display="DATA:Setembro/2010"/>
    <hyperlink ref="M781" r:id="rId1137" display="DATA:Setembro/2010"/>
    <hyperlink ref="M839" r:id="rId1138" display="DATA:Setembro/2010"/>
    <hyperlink ref="M879" r:id="rId1139" display="DATA:Setembro/2010"/>
    <hyperlink ref="M823" r:id="rId1140" display="DATA:Setembro/2010"/>
    <hyperlink ref="M873" r:id="rId1141" display="DATA:Setembro/2010"/>
    <hyperlink ref="M805" r:id="rId1142" display="DATA:Setembro/2010"/>
    <hyperlink ref="M855" r:id="rId1143" display="DATA:Setembro/2010"/>
    <hyperlink ref="M847" r:id="rId1144" display="DATA:Setembro/2010"/>
    <hyperlink ref="M897" r:id="rId1145" display="DATA:Setembro/2010"/>
    <hyperlink ref="M780" r:id="rId1146" display="DATA:Setembro/2010"/>
    <hyperlink ref="M878" r:id="rId1147" display="DATA:Setembro/2010"/>
    <hyperlink ref="M822" r:id="rId1148" display="DATA:Setembro/2010"/>
    <hyperlink ref="M872" r:id="rId1149" display="DATA:Setembro/2010"/>
    <hyperlink ref="M854" r:id="rId1150" display="DATA:Setembro/2010"/>
    <hyperlink ref="M846" r:id="rId1151" display="DATA:Setembro/2010"/>
    <hyperlink ref="M896" r:id="rId1152" display="DATA:Setembro/2010"/>
    <hyperlink ref="M64874" r:id="rId1153" display="DATA:Setembro/2010"/>
    <hyperlink ref="M64871" r:id="rId1154" display="DATA:Setembro/2010"/>
    <hyperlink ref="M64869" r:id="rId1155" display="DATA:Setembro/2010"/>
    <hyperlink ref="M64872" r:id="rId1156" display="DATA:Setembro/2010"/>
    <hyperlink ref="M64870" r:id="rId1157" display="DATA:Setembro/2010"/>
    <hyperlink ref="M64868" r:id="rId1158" display="DATA:Setembro/2010"/>
    <hyperlink ref="M64865" r:id="rId1159" display="DATA:Setembro/2010"/>
    <hyperlink ref="M64863" r:id="rId1160" display="DATA:Setembro/2010"/>
    <hyperlink ref="M64866" r:id="rId1161" display="DATA:Setembro/2010"/>
    <hyperlink ref="M64864" r:id="rId1162" display="DATA:Setembro/2010"/>
    <hyperlink ref="M64862" r:id="rId1163" display="DATA:Setembro/2010"/>
    <hyperlink ref="M64867" r:id="rId1164" display="DATA:Setembro/2010"/>
    <hyperlink ref="M64873" r:id="rId1165" display="DATA:Setembro/2010"/>
    <hyperlink ref="M64861" r:id="rId1166" display="DATA:Setembro/2010"/>
    <hyperlink ref="M64860" r:id="rId1167" display="DATA:Setembro/2010"/>
    <hyperlink ref="M64857" r:id="rId1168" display="DATA:Setembro/2010"/>
    <hyperlink ref="M64855" r:id="rId1169" display="DATA:Setembro/2010"/>
    <hyperlink ref="M64858" r:id="rId1170" display="DATA:Setembro/2010"/>
    <hyperlink ref="M64856" r:id="rId1171" display="DATA:Setembro/2010"/>
    <hyperlink ref="M64854" r:id="rId1172" display="DATA:Setembro/2010"/>
    <hyperlink ref="M64859" r:id="rId1173" display="DATA:Setembro/2010"/>
    <hyperlink ref="M64853" r:id="rId1174" display="DATA:Setembro/2010"/>
    <hyperlink ref="M64852" r:id="rId1175" display="DATA:Setembro/2010"/>
    <hyperlink ref="M64850" r:id="rId1176" display="DATA:Setembro/2010"/>
    <hyperlink ref="M64851" r:id="rId1177" display="DATA:Setembro/2010"/>
    <hyperlink ref="M64849" r:id="rId1178" display="DATA:Setembro/2010"/>
    <hyperlink ref="M64848" r:id="rId1179" display="DATA:Setembro/2010"/>
    <hyperlink ref="M64847" r:id="rId1180" display="DATA:Setembro/2010"/>
    <hyperlink ref="M64844" r:id="rId1181" display="DATA:Setembro/2010"/>
    <hyperlink ref="M64842" r:id="rId1182" display="DATA:Setembro/2010"/>
    <hyperlink ref="M64845" r:id="rId1183" display="DATA:Setembro/2010"/>
    <hyperlink ref="M64843" r:id="rId1184" display="DATA:Setembro/2010"/>
    <hyperlink ref="M64841" r:id="rId1185" display="DATA:Setembro/2010"/>
    <hyperlink ref="M64846" r:id="rId1186" display="DATA:Setembro/2010"/>
    <hyperlink ref="M64840" r:id="rId1187" display="DATA:Setembro/2010"/>
    <hyperlink ref="M64839" r:id="rId1188" display="DATA:Setembro/2010"/>
    <hyperlink ref="M64838" r:id="rId1189" display="DATA:Setembro/2010"/>
    <hyperlink ref="M64830" r:id="rId1190" display="DATA:Setembro/2010"/>
    <hyperlink ref="M64828" r:id="rId1191" display="DATA:Setembro/2010"/>
    <hyperlink ref="M64831" r:id="rId1192" display="DATA:Setembro/2010"/>
    <hyperlink ref="M64829" r:id="rId1193" display="DATA:Setembro/2010"/>
    <hyperlink ref="M64827" r:id="rId1194" display="DATA:Setembro/2010"/>
    <hyperlink ref="M64815" r:id="rId1195" display="DATA:Setembro/2010"/>
    <hyperlink ref="M64813" r:id="rId1196" display="DATA:Setembro/2010"/>
    <hyperlink ref="M64816" r:id="rId1197" display="DATA:Setembro/2010"/>
    <hyperlink ref="M64814" r:id="rId1198" display="DATA:Setembro/2010"/>
    <hyperlink ref="M64837" r:id="rId1199" display="DATA:Setembro/2010"/>
    <hyperlink ref="M64812" r:id="rId1200" display="DATA:Setembro/2010"/>
    <hyperlink ref="M64835" r:id="rId1201" display="DATA:Setembro/2010"/>
    <hyperlink ref="M64833" r:id="rId1202" display="DATA:Setembro/2010"/>
    <hyperlink ref="M64836" r:id="rId1203" display="DATA:Setembro/2010"/>
    <hyperlink ref="M64834" r:id="rId1204" display="DATA:Setembro/2010"/>
    <hyperlink ref="M64832" r:id="rId1205" display="DATA:Setembro/2010"/>
    <hyperlink ref="M64824" r:id="rId1206" display="DATA:Setembro/2010"/>
    <hyperlink ref="M64822" r:id="rId1207" display="DATA:Setembro/2010"/>
    <hyperlink ref="M64825" r:id="rId1208" display="DATA:Setembro/2010"/>
    <hyperlink ref="M64823" r:id="rId1209" display="DATA:Setembro/2010"/>
    <hyperlink ref="M64821" r:id="rId1210" display="DATA:Setembro/2010"/>
    <hyperlink ref="M64809" r:id="rId1211" display="DATA:Setembro/2010"/>
    <hyperlink ref="M64807" r:id="rId1212" display="DATA:Setembro/2010"/>
    <hyperlink ref="M64810" r:id="rId1213" display="DATA:Setembro/2010"/>
    <hyperlink ref="M64808" r:id="rId1214" display="DATA:Setembro/2010"/>
    <hyperlink ref="M64806" r:id="rId1215" display="DATA:Setembro/2010"/>
    <hyperlink ref="M64826" r:id="rId1216" display="DATA:Setembro/2010"/>
    <hyperlink ref="M64811" r:id="rId1217" display="DATA:Setembro/2010"/>
    <hyperlink ref="M64818" r:id="rId1218" display="DATA:Setembro/2010"/>
    <hyperlink ref="M64819" r:id="rId1219" display="DATA:Setembro/2010"/>
    <hyperlink ref="M64817" r:id="rId1220" display="DATA:Setembro/2010"/>
    <hyperlink ref="M64803" r:id="rId1221" display="DATA:Setembro/2010"/>
    <hyperlink ref="M64801" r:id="rId1222" display="DATA:Setembro/2010"/>
    <hyperlink ref="M64804" r:id="rId1223" display="DATA:Setembro/2010"/>
    <hyperlink ref="M64802" r:id="rId1224" display="DATA:Setembro/2010"/>
    <hyperlink ref="M64800" r:id="rId1225" display="DATA:Setembro/2010"/>
    <hyperlink ref="M64820" r:id="rId1226" display="DATA:Setembro/2010"/>
    <hyperlink ref="M64797" r:id="rId1227" display="DATA:Setembro/2010"/>
    <hyperlink ref="M64795" r:id="rId1228" display="DATA:Setembro/2010"/>
    <hyperlink ref="M64798" r:id="rId1229" display="DATA:Setembro/2010"/>
    <hyperlink ref="M64796" r:id="rId1230" display="DATA:Setembro/2010"/>
    <hyperlink ref="M64794" r:id="rId1231" display="DATA:Setembro/2010"/>
    <hyperlink ref="M64799" r:id="rId1232" display="DATA:Setembro/2010"/>
    <hyperlink ref="M64805" r:id="rId1233" display="DATA:Setembro/2010"/>
    <hyperlink ref="M64793" r:id="rId1234" display="DATA:Setembro/2010"/>
    <hyperlink ref="M64792" r:id="rId1235" display="DATA:Setembro/2010"/>
    <hyperlink ref="M64789" r:id="rId1236" display="DATA:Setembro/2010"/>
    <hyperlink ref="M64787" r:id="rId1237" display="DATA:Setembro/2010"/>
    <hyperlink ref="M64790" r:id="rId1238" display="DATA:Setembro/2010"/>
    <hyperlink ref="M64788" r:id="rId1239" display="DATA:Setembro/2010"/>
    <hyperlink ref="M64786" r:id="rId1240" display="DATA:Setembro/2010"/>
    <hyperlink ref="M64791" r:id="rId1241" display="DATA:Setembro/2010"/>
    <hyperlink ref="M64785" r:id="rId1242" display="DATA:Setembro/2010"/>
    <hyperlink ref="M64784" r:id="rId1243" display="DATA:Setembro/2010"/>
    <hyperlink ref="M64782" r:id="rId1244" display="DATA:Setembro/2010"/>
    <hyperlink ref="M64783" r:id="rId1245" display="DATA:Setembro/2010"/>
    <hyperlink ref="M64781" r:id="rId1246" display="DATA:Setembro/2010"/>
    <hyperlink ref="M64780" r:id="rId1247" display="DATA:Setembro/2010"/>
    <hyperlink ref="M64779" r:id="rId1248" display="DATA:Setembro/2010"/>
    <hyperlink ref="M64776" r:id="rId1249" display="DATA:Setembro/2010"/>
    <hyperlink ref="M64774" r:id="rId1250" display="DATA:Setembro/2010"/>
    <hyperlink ref="M64777" r:id="rId1251" display="DATA:Setembro/2010"/>
    <hyperlink ref="M64775" r:id="rId1252" display="DATA:Setembro/2010"/>
    <hyperlink ref="M64773" r:id="rId1253" display="DATA:Setembro/2010"/>
    <hyperlink ref="M64778" r:id="rId1254" display="DATA:Setembro/2010"/>
    <hyperlink ref="M64772" r:id="rId1255" display="DATA:Setembro/2010"/>
    <hyperlink ref="M64771" r:id="rId1256" display="DATA:Setembro/2010"/>
    <hyperlink ref="M64769" r:id="rId1257" display="DATA:Setembro/2010"/>
    <hyperlink ref="M64770" r:id="rId1258" display="DATA:Setembro/2010"/>
    <hyperlink ref="M64768" r:id="rId1259" display="DATA:Setembro/2010"/>
    <hyperlink ref="M64767" r:id="rId1260" display="DATA:Setembro/2010"/>
    <hyperlink ref="M64766" r:id="rId1261" display="DATA:Setembro/2010"/>
    <hyperlink ref="M64765" r:id="rId1262" display="DATA:Setembro/2010"/>
    <hyperlink ref="M64764" r:id="rId1263" display="DATA:Setembro/2010"/>
    <hyperlink ref="M64763" r:id="rId1264" display="DATA:Setembro/2010"/>
    <hyperlink ref="M64762" r:id="rId1265" display="DATA:Setembro/2010"/>
    <hyperlink ref="M64759" r:id="rId1266" display="DATA:Setembro/2010"/>
    <hyperlink ref="M64757" r:id="rId1267" display="DATA:Setembro/2010"/>
    <hyperlink ref="M64760" r:id="rId1268" display="DATA:Setembro/2010"/>
    <hyperlink ref="M64758" r:id="rId1269" display="DATA:Setembro/2010"/>
    <hyperlink ref="M64756" r:id="rId1270" display="DATA:Setembro/2010"/>
    <hyperlink ref="M64761" r:id="rId1271" display="DATA:Setembro/2010"/>
    <hyperlink ref="M64755" r:id="rId1272" display="DATA:Setembro/2010"/>
    <hyperlink ref="M64754" r:id="rId1273" display="DATA:Setembro/2010"/>
    <hyperlink ref="M64752" r:id="rId1274" display="DATA:Setembro/2010"/>
    <hyperlink ref="M64753" r:id="rId1275" display="DATA:Setembro/2010"/>
    <hyperlink ref="M64751" r:id="rId1276" display="DATA:Setembro/2010"/>
    <hyperlink ref="M64750" r:id="rId1277" display="DATA:Setembro/2010"/>
    <hyperlink ref="M64749" r:id="rId1278" display="DATA:Setembro/2010"/>
    <hyperlink ref="M888" r:id="rId1279" display="DATA:Setembro/2010"/>
    <hyperlink ref="M844" r:id="rId1280" display="DATA:Setembro/2010"/>
    <hyperlink ref="M882" r:id="rId1281" display="DATA:Setembro/2010"/>
    <hyperlink ref="M864" r:id="rId1282" display="DATA:Setembro/2010"/>
    <hyperlink ref="M845" r:id="rId1283" display="DATA:Setembro/2010"/>
    <hyperlink ref="M867" r:id="rId1284" display="DATA:Setembro/2010"/>
    <hyperlink ref="M820" r:id="rId1285" display="DATA:Setembro/2010"/>
    <hyperlink ref="M868" r:id="rId1286" display="DATA:Setembro/2010"/>
    <hyperlink ref="M821" r:id="rId1287" display="DATA:Setembro/2010"/>
    <hyperlink ref="M866" r:id="rId1288" display="DATA:Setembro/2010"/>
    <hyperlink ref="M906" r:id="rId1289" display="DATA:Setembro/2010"/>
    <hyperlink ref="M887" r:id="rId1290" display="DATA:Setembro/2010"/>
    <hyperlink ref="M863" r:id="rId1291" display="DATA:Setembro/2010"/>
    <hyperlink ref="M865" r:id="rId1292" display="DATA:Setembro/2010"/>
    <hyperlink ref="M905" r:id="rId1293" display="DATA:Setembro/2010"/>
    <hyperlink ref="M886" r:id="rId1294" display="DATA:Setembro/2010"/>
    <hyperlink ref="M862" r:id="rId1295" display="DATA:Setembro/2010"/>
    <hyperlink ref="M904" r:id="rId1296" display="DATA:Setembro/2010"/>
    <hyperlink ref="M885" r:id="rId1297" display="DATA:Setembro/2010"/>
    <hyperlink ref="M903" r:id="rId129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7" r:id="rId1300"/>
  <headerFooter alignWithMargins="0">
    <oddHeader>&amp;CPágina &amp;P de &amp;N</oddHeader>
  </headerFooter>
  <drawing r:id="rId12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2" max="2" width="35.140625" style="0" customWidth="1"/>
    <col min="3" max="3" width="17.8515625" style="0" customWidth="1"/>
    <col min="4" max="4" width="16.8515625" style="0" customWidth="1"/>
    <col min="5" max="5" width="16.57421875" style="0" customWidth="1"/>
    <col min="6" max="6" width="16.140625" style="0" customWidth="1"/>
    <col min="7" max="7" width="15.421875" style="0" customWidth="1"/>
    <col min="8" max="8" width="11.8515625" style="0" customWidth="1"/>
    <col min="10" max="10" width="13.00390625" style="0" customWidth="1"/>
  </cols>
  <sheetData>
    <row r="1" spans="1:8" ht="12.75">
      <c r="A1" s="12" t="s">
        <v>0</v>
      </c>
      <c r="B1" s="13"/>
      <c r="C1" s="14"/>
      <c r="D1" s="14"/>
      <c r="E1" s="14"/>
      <c r="F1" s="14"/>
      <c r="G1" s="14"/>
      <c r="H1" s="15"/>
    </row>
    <row r="2" spans="1:8" ht="12.75">
      <c r="A2" s="7" t="s">
        <v>53</v>
      </c>
      <c r="B2" s="2"/>
      <c r="C2" s="3"/>
      <c r="D2" s="3"/>
      <c r="E2" s="3"/>
      <c r="F2" s="3"/>
      <c r="G2" s="3"/>
      <c r="H2" s="6"/>
    </row>
    <row r="3" spans="1:8" ht="18" customHeight="1">
      <c r="A3" s="189" t="s">
        <v>150</v>
      </c>
      <c r="B3" s="190"/>
      <c r="C3" s="190"/>
      <c r="D3" s="95"/>
      <c r="E3" s="95"/>
      <c r="F3" s="95"/>
      <c r="G3" s="2"/>
      <c r="H3" s="3"/>
    </row>
    <row r="4" spans="1:8" ht="27" customHeight="1">
      <c r="A4" s="192" t="s">
        <v>151</v>
      </c>
      <c r="B4" s="193"/>
      <c r="C4" s="193"/>
      <c r="D4" s="2"/>
      <c r="E4" s="2"/>
      <c r="F4" s="2"/>
      <c r="G4" s="3"/>
      <c r="H4" s="51"/>
    </row>
    <row r="5" spans="1:8" ht="27.75" customHeight="1">
      <c r="A5" s="192"/>
      <c r="B5" s="193"/>
      <c r="C5" s="193"/>
      <c r="D5" s="191"/>
      <c r="E5" s="191"/>
      <c r="F5" s="191"/>
      <c r="G5" s="191"/>
      <c r="H5" s="3"/>
    </row>
    <row r="6" spans="1:8" ht="15.75">
      <c r="A6" s="198" t="s">
        <v>7</v>
      </c>
      <c r="B6" s="199"/>
      <c r="C6" s="199"/>
      <c r="D6" s="199"/>
      <c r="E6" s="199"/>
      <c r="F6" s="199"/>
      <c r="G6" s="199"/>
      <c r="H6" s="200"/>
    </row>
    <row r="7" spans="1:8" ht="12.75">
      <c r="A7" s="4"/>
      <c r="B7" s="1"/>
      <c r="C7" s="1"/>
      <c r="D7" s="1"/>
      <c r="E7" s="1"/>
      <c r="F7" s="1"/>
      <c r="G7" s="1"/>
      <c r="H7" s="5"/>
    </row>
    <row r="8" spans="1:8" ht="12.75">
      <c r="A8" s="201" t="s">
        <v>2</v>
      </c>
      <c r="B8" s="196" t="s">
        <v>5</v>
      </c>
      <c r="C8" s="203" t="s">
        <v>9</v>
      </c>
      <c r="D8" s="204"/>
      <c r="E8" s="204"/>
      <c r="F8" s="205"/>
      <c r="G8" s="196" t="s">
        <v>6</v>
      </c>
      <c r="H8" s="196"/>
    </row>
    <row r="9" spans="1:8" ht="12.75">
      <c r="A9" s="202"/>
      <c r="B9" s="197"/>
      <c r="C9" s="18">
        <v>30</v>
      </c>
      <c r="D9" s="18">
        <v>60</v>
      </c>
      <c r="E9" s="18">
        <v>90</v>
      </c>
      <c r="F9" s="18">
        <v>120</v>
      </c>
      <c r="G9" s="197"/>
      <c r="H9" s="197"/>
    </row>
    <row r="10" spans="1:8" ht="11.25" customHeight="1">
      <c r="A10" s="67"/>
      <c r="B10" s="18"/>
      <c r="C10" s="92">
        <v>1</v>
      </c>
      <c r="D10" s="92"/>
      <c r="E10" s="92"/>
      <c r="F10" s="92"/>
      <c r="G10" s="18"/>
      <c r="H10" s="18"/>
    </row>
    <row r="11" spans="1:10" ht="24.75" customHeight="1">
      <c r="A11" s="26" t="s">
        <v>8</v>
      </c>
      <c r="B11" s="96" t="str">
        <f>'Orç '!C8</f>
        <v>SERVIÇOS PRELIMINARES</v>
      </c>
      <c r="C11" s="19">
        <f>G11</f>
        <v>746.07</v>
      </c>
      <c r="D11" s="19"/>
      <c r="E11" s="19"/>
      <c r="F11" s="19"/>
      <c r="G11" s="125">
        <f>'Orç '!I8</f>
        <v>746.07</v>
      </c>
      <c r="H11" s="161">
        <f>G11/G17</f>
        <v>0.0024388011507707817</v>
      </c>
      <c r="J11" s="27">
        <f aca="true" t="shared" si="0" ref="J11:J17">SUM(C11:F11)</f>
        <v>746.07</v>
      </c>
    </row>
    <row r="12" spans="1:10" ht="12.75">
      <c r="A12" s="17"/>
      <c r="B12" s="17"/>
      <c r="C12" s="126">
        <v>0.25</v>
      </c>
      <c r="D12" s="126">
        <v>0.25</v>
      </c>
      <c r="E12" s="126">
        <v>0.25</v>
      </c>
      <c r="F12" s="126">
        <v>0.25</v>
      </c>
      <c r="G12" s="125"/>
      <c r="H12" s="17"/>
      <c r="J12" s="27"/>
    </row>
    <row r="13" spans="1:10" ht="26.25" customHeight="1">
      <c r="A13" s="123" t="s">
        <v>59</v>
      </c>
      <c r="B13" s="122" t="str">
        <f>'Orç '!C11</f>
        <v>PINTURA</v>
      </c>
      <c r="C13" s="19">
        <f>0.25*G13</f>
        <v>60749.73</v>
      </c>
      <c r="D13" s="19">
        <f>0.25*G13</f>
        <v>60749.73</v>
      </c>
      <c r="E13" s="19">
        <f>0.25*G13</f>
        <v>60749.73</v>
      </c>
      <c r="F13" s="19">
        <f>0.25*G13</f>
        <v>60749.73</v>
      </c>
      <c r="G13" s="125">
        <f>'Orç '!I11</f>
        <v>242998.92</v>
      </c>
      <c r="H13" s="162">
        <f>G13/G17</f>
        <v>0.7943303520206645</v>
      </c>
      <c r="J13" s="27">
        <f t="shared" si="0"/>
        <v>242998.92</v>
      </c>
    </row>
    <row r="14" spans="1:10" ht="12.75">
      <c r="A14" s="124"/>
      <c r="B14" s="17"/>
      <c r="C14" s="128">
        <v>0.25</v>
      </c>
      <c r="D14" s="128">
        <v>0.25</v>
      </c>
      <c r="E14" s="128">
        <v>0.25</v>
      </c>
      <c r="F14" s="128">
        <v>0.25</v>
      </c>
      <c r="G14" s="125"/>
      <c r="H14" s="17"/>
      <c r="J14" s="27"/>
    </row>
    <row r="15" spans="1:10" ht="27.75" customHeight="1">
      <c r="A15" s="123" t="s">
        <v>62</v>
      </c>
      <c r="B15" s="122" t="str">
        <f>'Orç '!C16</f>
        <v>ELÉTRICA</v>
      </c>
      <c r="C15" s="19">
        <f>0.25*G15</f>
        <v>15542.9275</v>
      </c>
      <c r="D15" s="19">
        <f>0.25*G15</f>
        <v>15542.9275</v>
      </c>
      <c r="E15" s="19">
        <f>0.25*G15</f>
        <v>15542.9275</v>
      </c>
      <c r="F15" s="19">
        <f>0.25*G15</f>
        <v>15542.9275</v>
      </c>
      <c r="G15" s="125">
        <f>'Orç '!I16</f>
        <v>62171.71</v>
      </c>
      <c r="H15" s="161">
        <f>G15/G17</f>
        <v>0.20323084682856477</v>
      </c>
      <c r="J15" s="27">
        <f t="shared" si="0"/>
        <v>62171.71</v>
      </c>
    </row>
    <row r="16" spans="1:10" ht="12.75">
      <c r="A16" s="17"/>
      <c r="B16" s="17"/>
      <c r="C16" s="127"/>
      <c r="D16" s="20"/>
      <c r="E16" s="20"/>
      <c r="F16" s="20"/>
      <c r="G16" s="20"/>
      <c r="H16" s="17"/>
      <c r="J16" s="27"/>
    </row>
    <row r="17" spans="1:10" ht="12.75">
      <c r="A17" s="17"/>
      <c r="B17" s="16" t="s">
        <v>6</v>
      </c>
      <c r="C17" s="25">
        <f>ROUND(SUM(C11+C13+C15),2)</f>
        <v>77038.73</v>
      </c>
      <c r="D17" s="25">
        <f>ROUND(SUM(D11+D13+D15),2)</f>
        <v>76292.66</v>
      </c>
      <c r="E17" s="25">
        <f>ROUND(SUM(E11+E13+E15),2)</f>
        <v>76292.66</v>
      </c>
      <c r="F17" s="25">
        <f>ROUND(SUM(F11+F13+F15),2)</f>
        <v>76292.66</v>
      </c>
      <c r="G17" s="22">
        <f>ROUND(SUM(G11:G15),2)</f>
        <v>305916.7</v>
      </c>
      <c r="H17" s="23">
        <f>ROUND(SUM(H11:H15),2)</f>
        <v>1</v>
      </c>
      <c r="J17" s="27">
        <f t="shared" si="0"/>
        <v>305916.71</v>
      </c>
    </row>
    <row r="18" spans="1:8" ht="12.75">
      <c r="A18" s="17"/>
      <c r="B18" s="16" t="s">
        <v>10</v>
      </c>
      <c r="C18" s="24">
        <f>C17/G17</f>
        <v>0.25182910903523736</v>
      </c>
      <c r="D18" s="24">
        <f>D17/G17</f>
        <v>0.2493903078844666</v>
      </c>
      <c r="E18" s="24">
        <f>E17/G17</f>
        <v>0.2493903078844666</v>
      </c>
      <c r="F18" s="24">
        <f>F17/G17</f>
        <v>0.2493903078844666</v>
      </c>
      <c r="G18" s="20"/>
      <c r="H18" s="23"/>
    </row>
    <row r="19" spans="1:8" ht="12.75">
      <c r="A19" s="17"/>
      <c r="B19" s="16" t="s">
        <v>11</v>
      </c>
      <c r="C19" s="25">
        <f>C17</f>
        <v>77038.73</v>
      </c>
      <c r="D19" s="25">
        <f aca="true" t="shared" si="1" ref="D19:F20">C19+D17</f>
        <v>153331.39</v>
      </c>
      <c r="E19" s="25">
        <f t="shared" si="1"/>
        <v>229624.05000000002</v>
      </c>
      <c r="F19" s="25">
        <f t="shared" si="1"/>
        <v>305916.71</v>
      </c>
      <c r="G19" s="17"/>
      <c r="H19" s="17"/>
    </row>
    <row r="20" spans="1:8" ht="12.75">
      <c r="A20" s="17"/>
      <c r="B20" s="16" t="s">
        <v>12</v>
      </c>
      <c r="C20" s="24">
        <f>C18</f>
        <v>0.25182910903523736</v>
      </c>
      <c r="D20" s="24">
        <f t="shared" si="1"/>
        <v>0.501219416919704</v>
      </c>
      <c r="E20" s="24">
        <f t="shared" si="1"/>
        <v>0.7506097248041705</v>
      </c>
      <c r="F20" s="24">
        <f t="shared" si="1"/>
        <v>1.0000000326886371</v>
      </c>
      <c r="G20" s="17"/>
      <c r="H20" s="17"/>
    </row>
    <row r="23" spans="3:7" ht="12.75">
      <c r="C23" s="27"/>
      <c r="D23" s="27"/>
      <c r="E23" s="27"/>
      <c r="F23" s="27"/>
      <c r="G23" s="27"/>
    </row>
  </sheetData>
  <sheetProtection/>
  <mergeCells count="10">
    <mergeCell ref="A3:C3"/>
    <mergeCell ref="A4:C4"/>
    <mergeCell ref="H8:H9"/>
    <mergeCell ref="A6:H6"/>
    <mergeCell ref="A8:A9"/>
    <mergeCell ref="B8:B9"/>
    <mergeCell ref="G8:G9"/>
    <mergeCell ref="A5:C5"/>
    <mergeCell ref="D5:G5"/>
    <mergeCell ref="C8:F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A14" sqref="A14:H14"/>
    </sheetView>
  </sheetViews>
  <sheetFormatPr defaultColWidth="9.140625" defaultRowHeight="12.75"/>
  <sheetData>
    <row r="1" spans="1:20" ht="15.75">
      <c r="A1" s="225" t="s">
        <v>29</v>
      </c>
      <c r="B1" s="226"/>
      <c r="C1" s="226"/>
      <c r="D1" s="226"/>
      <c r="E1" s="226"/>
      <c r="F1" s="226"/>
      <c r="G1" s="226"/>
      <c r="H1" s="226"/>
      <c r="I1" s="226"/>
      <c r="J1" s="227"/>
      <c r="K1" s="91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82"/>
      <c r="B2" s="83"/>
      <c r="C2" s="83"/>
      <c r="D2" s="83"/>
      <c r="E2" s="83"/>
      <c r="F2" s="83"/>
      <c r="G2" s="83"/>
      <c r="H2" s="83"/>
      <c r="I2" s="83"/>
      <c r="J2" s="84"/>
      <c r="K2" s="4"/>
      <c r="L2" s="1"/>
      <c r="M2" s="1"/>
      <c r="N2" s="1"/>
      <c r="O2" s="1"/>
      <c r="P2" s="1"/>
      <c r="Q2" s="1"/>
      <c r="R2" s="1"/>
      <c r="S2" s="1"/>
      <c r="T2" s="5"/>
    </row>
    <row r="3" spans="1:20" ht="12.75">
      <c r="A3" s="228" t="s">
        <v>30</v>
      </c>
      <c r="B3" s="229"/>
      <c r="C3" s="229"/>
      <c r="D3" s="229"/>
      <c r="E3" s="229"/>
      <c r="F3" s="229"/>
      <c r="G3" s="229"/>
      <c r="H3" s="229"/>
      <c r="I3" s="229"/>
      <c r="J3" s="230"/>
      <c r="K3" s="4"/>
      <c r="L3" s="1"/>
      <c r="M3" s="1"/>
      <c r="N3" s="1"/>
      <c r="O3" s="1"/>
      <c r="P3" s="1"/>
      <c r="Q3" s="1"/>
      <c r="R3" s="1"/>
      <c r="S3" s="1"/>
      <c r="T3" s="5"/>
    </row>
    <row r="4" spans="1:20" ht="12.75">
      <c r="A4" s="231" t="s">
        <v>84</v>
      </c>
      <c r="B4" s="232"/>
      <c r="C4" s="232"/>
      <c r="D4" s="232"/>
      <c r="E4" s="232"/>
      <c r="F4" s="232"/>
      <c r="G4" s="232"/>
      <c r="H4" s="232"/>
      <c r="I4" s="232"/>
      <c r="J4" s="233"/>
      <c r="K4" s="4"/>
      <c r="L4" s="1"/>
      <c r="M4" s="1"/>
      <c r="N4" s="1"/>
      <c r="O4" s="1"/>
      <c r="P4" s="1"/>
      <c r="Q4" s="1"/>
      <c r="R4" s="1"/>
      <c r="S4" s="1"/>
      <c r="T4" s="5"/>
    </row>
    <row r="5" spans="1:20" ht="12.75">
      <c r="A5" s="82"/>
      <c r="B5" s="83"/>
      <c r="C5" s="83"/>
      <c r="D5" s="83"/>
      <c r="E5" s="83"/>
      <c r="F5" s="83"/>
      <c r="G5" s="83"/>
      <c r="H5" s="83"/>
      <c r="I5" s="83"/>
      <c r="J5" s="84"/>
      <c r="K5" s="4"/>
      <c r="L5" s="1"/>
      <c r="M5" s="1"/>
      <c r="N5" s="1"/>
      <c r="O5" s="1"/>
      <c r="P5" s="1"/>
      <c r="Q5" s="1"/>
      <c r="R5" s="1"/>
      <c r="S5" s="1"/>
      <c r="T5" s="5"/>
    </row>
    <row r="6" spans="1:20" ht="12.75">
      <c r="A6" s="234" t="s">
        <v>31</v>
      </c>
      <c r="B6" s="235"/>
      <c r="C6" s="235"/>
      <c r="D6" s="235"/>
      <c r="E6" s="235"/>
      <c r="F6" s="235"/>
      <c r="G6" s="235"/>
      <c r="H6" s="235"/>
      <c r="I6" s="235" t="s">
        <v>32</v>
      </c>
      <c r="J6" s="236" t="s">
        <v>33</v>
      </c>
      <c r="K6" s="4"/>
      <c r="L6" s="219" t="s">
        <v>34</v>
      </c>
      <c r="M6" s="219"/>
      <c r="N6" s="219"/>
      <c r="O6" s="224" t="s">
        <v>35</v>
      </c>
      <c r="P6" s="224" t="s">
        <v>36</v>
      </c>
      <c r="Q6" s="224" t="s">
        <v>37</v>
      </c>
      <c r="R6" s="1"/>
      <c r="S6" s="1"/>
      <c r="T6" s="5"/>
    </row>
    <row r="7" spans="1:20" ht="12.75">
      <c r="A7" s="234"/>
      <c r="B7" s="235"/>
      <c r="C7" s="235"/>
      <c r="D7" s="235"/>
      <c r="E7" s="235"/>
      <c r="F7" s="235"/>
      <c r="G7" s="235"/>
      <c r="H7" s="235"/>
      <c r="I7" s="235"/>
      <c r="J7" s="236"/>
      <c r="K7" s="4"/>
      <c r="L7" s="219"/>
      <c r="M7" s="219"/>
      <c r="N7" s="219"/>
      <c r="O7" s="224"/>
      <c r="P7" s="224"/>
      <c r="Q7" s="224"/>
      <c r="R7" s="1"/>
      <c r="S7" s="1"/>
      <c r="T7" s="5"/>
    </row>
    <row r="8" spans="1:20" ht="15">
      <c r="A8" s="216" t="str">
        <f>IF($J$17=$A$146,"Encargos Sociais incidentes sobre a mão de obra","Administração Central")</f>
        <v>Administração Central</v>
      </c>
      <c r="B8" s="217"/>
      <c r="C8" s="217"/>
      <c r="D8" s="217"/>
      <c r="E8" s="217"/>
      <c r="F8" s="217"/>
      <c r="G8" s="217"/>
      <c r="H8" s="217"/>
      <c r="I8" s="68" t="str">
        <f>IF($J4=$A$146,"K1","AC")</f>
        <v>K1</v>
      </c>
      <c r="J8" s="85">
        <v>0.03</v>
      </c>
      <c r="K8" s="4"/>
      <c r="L8" s="218" t="s">
        <v>38</v>
      </c>
      <c r="M8" s="218"/>
      <c r="N8" s="218"/>
      <c r="O8" s="69">
        <v>0.03</v>
      </c>
      <c r="P8" s="69">
        <v>0.0493</v>
      </c>
      <c r="Q8" s="69">
        <v>0.0671</v>
      </c>
      <c r="R8" s="1"/>
      <c r="S8" s="1"/>
      <c r="T8" s="5"/>
    </row>
    <row r="9" spans="1:20" ht="15">
      <c r="A9" s="216" t="str">
        <f>IF($J$17=$A$146,"Administração Central da empresa ou consultoria - overhead","Seguro e Garantia")</f>
        <v>Seguro e Garantia</v>
      </c>
      <c r="B9" s="217"/>
      <c r="C9" s="217"/>
      <c r="D9" s="217"/>
      <c r="E9" s="217"/>
      <c r="F9" s="217"/>
      <c r="G9" s="217"/>
      <c r="H9" s="217"/>
      <c r="I9" s="68" t="str">
        <f>IF($J4=$A$146,"K2","SG")</f>
        <v>K2</v>
      </c>
      <c r="J9" s="85">
        <v>0.008</v>
      </c>
      <c r="K9" s="4"/>
      <c r="L9" s="218" t="s">
        <v>38</v>
      </c>
      <c r="M9" s="218"/>
      <c r="N9" s="218"/>
      <c r="O9" s="69">
        <v>0.008</v>
      </c>
      <c r="P9" s="69">
        <v>0.0049</v>
      </c>
      <c r="Q9" s="69">
        <v>0.0075</v>
      </c>
      <c r="R9" s="1"/>
      <c r="S9" s="1"/>
      <c r="T9" s="5"/>
    </row>
    <row r="10" spans="1:20" ht="15">
      <c r="A10" s="216" t="str">
        <f>IF($J$17=$A$146,"","Risco")</f>
        <v>Risco</v>
      </c>
      <c r="B10" s="217"/>
      <c r="C10" s="217"/>
      <c r="D10" s="217"/>
      <c r="E10" s="217"/>
      <c r="F10" s="217"/>
      <c r="G10" s="217"/>
      <c r="H10" s="217"/>
      <c r="I10" s="68">
        <f>IF($J4=$A$146,"","R")</f>
      </c>
      <c r="J10" s="85">
        <v>0.0097</v>
      </c>
      <c r="K10" s="4"/>
      <c r="L10" s="218" t="s">
        <v>38</v>
      </c>
      <c r="M10" s="218"/>
      <c r="N10" s="218"/>
      <c r="O10" s="69">
        <v>0.0097</v>
      </c>
      <c r="P10" s="69">
        <v>0.0139</v>
      </c>
      <c r="Q10" s="69">
        <v>0.0174</v>
      </c>
      <c r="R10" s="1"/>
      <c r="S10" s="1"/>
      <c r="T10" s="5"/>
    </row>
    <row r="11" spans="1:20" ht="15">
      <c r="A11" s="216" t="str">
        <f>IF($J$17=$A$146,"","Despesas Financeiras")</f>
        <v>Despesas Financeiras</v>
      </c>
      <c r="B11" s="217"/>
      <c r="C11" s="217"/>
      <c r="D11" s="217"/>
      <c r="E11" s="217"/>
      <c r="F11" s="217"/>
      <c r="G11" s="217"/>
      <c r="H11" s="217"/>
      <c r="I11" s="68">
        <f>IF($J4=$A$146,"","DF")</f>
      </c>
      <c r="J11" s="85">
        <v>0.0059</v>
      </c>
      <c r="K11" s="4"/>
      <c r="L11" s="218" t="s">
        <v>38</v>
      </c>
      <c r="M11" s="218"/>
      <c r="N11" s="218"/>
      <c r="O11" s="69">
        <v>0.0059</v>
      </c>
      <c r="P11" s="69">
        <v>0.0099</v>
      </c>
      <c r="Q11" s="69">
        <v>0.0117</v>
      </c>
      <c r="R11" s="1"/>
      <c r="S11" s="1"/>
      <c r="T11" s="5"/>
    </row>
    <row r="12" spans="1:20" ht="15">
      <c r="A12" s="216" t="str">
        <f>IF($J$17=$A$146,"Margem bruta da empresa de consultoria","Lucro")</f>
        <v>Lucro</v>
      </c>
      <c r="B12" s="217"/>
      <c r="C12" s="217"/>
      <c r="D12" s="217"/>
      <c r="E12" s="217"/>
      <c r="F12" s="217"/>
      <c r="G12" s="217"/>
      <c r="H12" s="217"/>
      <c r="I12" s="68" t="str">
        <f>IF($J4=$A$146,"K3","L")</f>
        <v>K3</v>
      </c>
      <c r="J12" s="85">
        <v>0.0616</v>
      </c>
      <c r="K12" s="4"/>
      <c r="L12" s="218" t="s">
        <v>38</v>
      </c>
      <c r="M12" s="218"/>
      <c r="N12" s="218"/>
      <c r="O12" s="69">
        <v>0.0616</v>
      </c>
      <c r="P12" s="69">
        <v>0.0804</v>
      </c>
      <c r="Q12" s="69">
        <v>0.094</v>
      </c>
      <c r="R12" s="1"/>
      <c r="S12" s="1"/>
      <c r="T12" s="5"/>
    </row>
    <row r="13" spans="1:20" ht="15">
      <c r="A13" s="216" t="s">
        <v>39</v>
      </c>
      <c r="B13" s="217"/>
      <c r="C13" s="217"/>
      <c r="D13" s="217"/>
      <c r="E13" s="217"/>
      <c r="F13" s="217"/>
      <c r="G13" s="217"/>
      <c r="H13" s="217"/>
      <c r="I13" s="68" t="s">
        <v>40</v>
      </c>
      <c r="J13" s="85">
        <v>0.0365</v>
      </c>
      <c r="K13" s="4"/>
      <c r="L13" s="218" t="s">
        <v>38</v>
      </c>
      <c r="M13" s="218"/>
      <c r="N13" s="218"/>
      <c r="O13" s="69">
        <v>0.0365</v>
      </c>
      <c r="P13" s="69">
        <v>0.0365</v>
      </c>
      <c r="Q13" s="69">
        <v>0.0365</v>
      </c>
      <c r="R13" s="1"/>
      <c r="S13" s="1"/>
      <c r="T13" s="5"/>
    </row>
    <row r="14" spans="1:20" ht="24.75" customHeight="1">
      <c r="A14" s="216" t="s">
        <v>41</v>
      </c>
      <c r="B14" s="217"/>
      <c r="C14" s="217"/>
      <c r="D14" s="217"/>
      <c r="E14" s="217"/>
      <c r="F14" s="217"/>
      <c r="G14" s="217"/>
      <c r="H14" s="217"/>
      <c r="I14" s="68" t="s">
        <v>42</v>
      </c>
      <c r="J14" s="86">
        <v>0.05</v>
      </c>
      <c r="K14" s="4"/>
      <c r="L14" s="218" t="s">
        <v>38</v>
      </c>
      <c r="M14" s="218"/>
      <c r="N14" s="218"/>
      <c r="O14" s="69">
        <v>0</v>
      </c>
      <c r="P14" s="69">
        <v>0.025</v>
      </c>
      <c r="Q14" s="69">
        <v>0.05</v>
      </c>
      <c r="R14" s="1"/>
      <c r="S14" s="1"/>
      <c r="T14" s="5"/>
    </row>
    <row r="15" spans="1:20" ht="26.25" customHeight="1">
      <c r="A15" s="216" t="s">
        <v>43</v>
      </c>
      <c r="B15" s="217"/>
      <c r="C15" s="217"/>
      <c r="D15" s="217"/>
      <c r="E15" s="217"/>
      <c r="F15" s="217"/>
      <c r="G15" s="217"/>
      <c r="H15" s="217"/>
      <c r="I15" s="68" t="s">
        <v>44</v>
      </c>
      <c r="J15" s="86">
        <v>0.045</v>
      </c>
      <c r="K15" s="4"/>
      <c r="L15" s="218" t="s">
        <v>38</v>
      </c>
      <c r="M15" s="218"/>
      <c r="N15" s="218"/>
      <c r="O15" s="70">
        <v>0</v>
      </c>
      <c r="P15" s="70">
        <v>0.045</v>
      </c>
      <c r="Q15" s="70">
        <v>0.045</v>
      </c>
      <c r="R15" s="1"/>
      <c r="S15" s="1"/>
      <c r="T15" s="5"/>
    </row>
    <row r="16" spans="1:20" ht="28.5">
      <c r="A16" s="216" t="s">
        <v>45</v>
      </c>
      <c r="B16" s="217"/>
      <c r="C16" s="217"/>
      <c r="D16" s="217"/>
      <c r="E16" s="217"/>
      <c r="F16" s="217"/>
      <c r="G16" s="217"/>
      <c r="H16" s="217"/>
      <c r="I16" s="71" t="s">
        <v>46</v>
      </c>
      <c r="J16" s="86">
        <v>0.2247</v>
      </c>
      <c r="K16" s="4"/>
      <c r="L16" s="219" t="str">
        <f>IF(OR($J$17=$A$146,$J$17=$A$145,AND(J16&gt;=O16,J16&lt;=Q16)),"OK","FORA DO INTERVALO")</f>
        <v>OK</v>
      </c>
      <c r="M16" s="219"/>
      <c r="N16" s="219"/>
      <c r="O16" s="69">
        <v>0.2034</v>
      </c>
      <c r="P16" s="69">
        <v>0.2478</v>
      </c>
      <c r="Q16" s="69">
        <v>0.2644</v>
      </c>
      <c r="R16" s="1"/>
      <c r="S16" s="1"/>
      <c r="T16" s="5"/>
    </row>
    <row r="17" spans="1:20" ht="28.5">
      <c r="A17" s="220" t="s">
        <v>47</v>
      </c>
      <c r="B17" s="221"/>
      <c r="C17" s="221"/>
      <c r="D17" s="221"/>
      <c r="E17" s="221"/>
      <c r="F17" s="221"/>
      <c r="G17" s="221"/>
      <c r="H17" s="221"/>
      <c r="I17" s="72" t="s">
        <v>48</v>
      </c>
      <c r="J17" s="87">
        <v>0.2882</v>
      </c>
      <c r="K17" s="4"/>
      <c r="L17" s="1"/>
      <c r="M17" s="1"/>
      <c r="N17" s="1"/>
      <c r="O17" s="1"/>
      <c r="P17" s="1"/>
      <c r="Q17" s="1"/>
      <c r="R17" s="1"/>
      <c r="S17" s="1"/>
      <c r="T17" s="5"/>
    </row>
    <row r="18" spans="1:20" ht="12.75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4"/>
      <c r="L18" s="1"/>
      <c r="M18" s="1"/>
      <c r="N18" s="1"/>
      <c r="O18" s="1"/>
      <c r="P18" s="1"/>
      <c r="Q18" s="1"/>
      <c r="R18" s="1"/>
      <c r="S18" s="1"/>
      <c r="T18" s="5"/>
    </row>
    <row r="19" spans="1:20" ht="15.75">
      <c r="A19" s="88">
        <f>IF(L16&lt;&gt;"ok","X","")</f>
      </c>
      <c r="B19" s="222">
        <f>IF(L16&lt;&gt;"ok","Anexo: Relatório Técnico Circunstanciado justificando a adoção do percentual de cada parcela do BDI.","")</f>
      </c>
      <c r="C19" s="222"/>
      <c r="D19" s="222"/>
      <c r="E19" s="222"/>
      <c r="F19" s="222"/>
      <c r="G19" s="222"/>
      <c r="H19" s="222"/>
      <c r="I19" s="222"/>
      <c r="J19" s="223"/>
      <c r="K19" s="4"/>
      <c r="L19" s="1"/>
      <c r="M19" s="1"/>
      <c r="N19" s="1"/>
      <c r="O19" s="1"/>
      <c r="P19" s="1"/>
      <c r="Q19" s="1"/>
      <c r="R19" s="1"/>
      <c r="S19" s="1"/>
      <c r="T19" s="5"/>
    </row>
    <row r="20" spans="1:20" ht="12.75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4"/>
      <c r="L20" s="1"/>
      <c r="M20" s="1"/>
      <c r="N20" s="1"/>
      <c r="O20" s="1"/>
      <c r="P20" s="1"/>
      <c r="Q20" s="1"/>
      <c r="R20" s="1"/>
      <c r="S20" s="1"/>
      <c r="T20" s="5"/>
    </row>
    <row r="21" spans="1:20" ht="12.75">
      <c r="A21" s="208" t="s">
        <v>49</v>
      </c>
      <c r="B21" s="209"/>
      <c r="C21" s="209"/>
      <c r="D21" s="209"/>
      <c r="E21" s="209"/>
      <c r="F21" s="209"/>
      <c r="G21" s="209"/>
      <c r="H21" s="209"/>
      <c r="I21" s="209"/>
      <c r="J21" s="210"/>
      <c r="K21" s="4"/>
      <c r="L21" s="1"/>
      <c r="M21" s="1"/>
      <c r="N21" s="1"/>
      <c r="O21" s="1"/>
      <c r="P21" s="1"/>
      <c r="Q21" s="1"/>
      <c r="R21" s="1"/>
      <c r="S21" s="1"/>
      <c r="T21" s="5"/>
    </row>
    <row r="22" spans="1:20" ht="15.75">
      <c r="A22" s="89"/>
      <c r="B22" s="73"/>
      <c r="C22" s="73"/>
      <c r="D22" s="211" t="s">
        <v>50</v>
      </c>
      <c r="E22" s="212" t="str">
        <f>IF($J4=$A$146,"(1+K1+K2)*(1+K3)","(1+AC + S + R + G)*(1 + DF)*(1+L)")</f>
        <v>(1+K1+K2)*(1+K3)</v>
      </c>
      <c r="F22" s="212"/>
      <c r="G22" s="212"/>
      <c r="H22" s="213" t="s">
        <v>51</v>
      </c>
      <c r="I22" s="73"/>
      <c r="J22" s="90"/>
      <c r="K22" s="4"/>
      <c r="L22" s="1"/>
      <c r="M22" s="1"/>
      <c r="N22" s="1"/>
      <c r="O22" s="1"/>
      <c r="P22" s="1"/>
      <c r="Q22" s="1"/>
      <c r="R22" s="1"/>
      <c r="S22" s="1"/>
      <c r="T22" s="5"/>
    </row>
    <row r="23" spans="1:20" ht="15.75">
      <c r="A23" s="89"/>
      <c r="B23" s="73"/>
      <c r="C23" s="73"/>
      <c r="D23" s="211"/>
      <c r="E23" s="214" t="s">
        <v>52</v>
      </c>
      <c r="F23" s="214"/>
      <c r="G23" s="214"/>
      <c r="H23" s="213"/>
      <c r="I23" s="73"/>
      <c r="J23" s="90"/>
      <c r="K23" s="4"/>
      <c r="L23" s="1"/>
      <c r="M23" s="1"/>
      <c r="N23" s="1"/>
      <c r="O23" s="1"/>
      <c r="P23" s="1"/>
      <c r="Q23" s="1"/>
      <c r="R23" s="1"/>
      <c r="S23" s="1"/>
      <c r="T23" s="5"/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5"/>
      <c r="K24" s="4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5"/>
      <c r="K25" s="4"/>
      <c r="L25" s="1"/>
      <c r="M25" s="1"/>
      <c r="N25" s="1"/>
      <c r="O25" s="1"/>
      <c r="P25" s="1"/>
      <c r="Q25" s="1"/>
      <c r="R25" s="1"/>
      <c r="S25" s="1"/>
      <c r="T25" s="5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5"/>
      <c r="K26" s="4"/>
      <c r="L26" s="1"/>
      <c r="M26" s="1"/>
      <c r="N26" s="1"/>
      <c r="O26" s="1"/>
      <c r="P26" s="1"/>
      <c r="Q26" s="1"/>
      <c r="R26" s="1"/>
      <c r="S26" s="1"/>
      <c r="T26" s="5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5"/>
      <c r="K27" s="4"/>
      <c r="L27" s="1"/>
      <c r="M27" s="1"/>
      <c r="N27" s="1"/>
      <c r="O27" s="1"/>
      <c r="P27" s="1"/>
      <c r="Q27" s="1"/>
      <c r="R27" s="1"/>
      <c r="S27" s="1"/>
      <c r="T27" s="5"/>
    </row>
    <row r="28" spans="1:20" ht="12.75">
      <c r="A28" s="4"/>
      <c r="B28" s="207"/>
      <c r="C28" s="207"/>
      <c r="D28" s="207"/>
      <c r="E28" s="215"/>
      <c r="F28" s="215"/>
      <c r="G28" s="215"/>
      <c r="H28" s="1"/>
      <c r="I28" s="1"/>
      <c r="J28" s="5"/>
      <c r="K28" s="4"/>
      <c r="L28" s="1"/>
      <c r="M28" s="1"/>
      <c r="N28" s="1"/>
      <c r="O28" s="1"/>
      <c r="P28" s="1"/>
      <c r="Q28" s="1"/>
      <c r="R28" s="1"/>
      <c r="S28" s="1"/>
      <c r="T28" s="5"/>
    </row>
    <row r="29" spans="1:20" ht="12.75">
      <c r="A29" s="4"/>
      <c r="B29" s="207"/>
      <c r="C29" s="207"/>
      <c r="D29" s="207"/>
      <c r="E29" s="215"/>
      <c r="F29" s="215"/>
      <c r="G29" s="215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5"/>
    </row>
    <row r="30" spans="1:20" ht="15">
      <c r="A30" s="4"/>
      <c r="B30" s="206"/>
      <c r="C30" s="206"/>
      <c r="D30" s="206"/>
      <c r="E30" s="74"/>
      <c r="F30" s="74"/>
      <c r="G30" s="74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5"/>
    </row>
    <row r="31" spans="1:20" ht="15">
      <c r="A31" s="4"/>
      <c r="B31" s="206"/>
      <c r="C31" s="206"/>
      <c r="D31" s="206"/>
      <c r="E31" s="74"/>
      <c r="F31" s="74"/>
      <c r="G31" s="74"/>
      <c r="H31" s="1"/>
      <c r="I31" s="1"/>
      <c r="J31" s="5"/>
      <c r="K31" s="4"/>
      <c r="L31" s="1"/>
      <c r="M31" s="1"/>
      <c r="N31" s="1"/>
      <c r="O31" s="1"/>
      <c r="P31" s="1"/>
      <c r="Q31" s="1"/>
      <c r="R31" s="1"/>
      <c r="S31" s="1"/>
      <c r="T31" s="5"/>
    </row>
    <row r="32" spans="1:20" ht="15">
      <c r="A32" s="4"/>
      <c r="B32" s="206"/>
      <c r="C32" s="206"/>
      <c r="D32" s="206"/>
      <c r="E32" s="74"/>
      <c r="F32" s="74"/>
      <c r="G32" s="74"/>
      <c r="H32" s="1"/>
      <c r="I32" s="1"/>
      <c r="J32" s="5"/>
      <c r="K32" s="4"/>
      <c r="L32" s="1"/>
      <c r="M32" s="1"/>
      <c r="N32" s="1"/>
      <c r="O32" s="1"/>
      <c r="P32" s="1"/>
      <c r="Q32" s="1"/>
      <c r="R32" s="1"/>
      <c r="S32" s="1"/>
      <c r="T32" s="5"/>
    </row>
    <row r="33" spans="1:20" ht="15">
      <c r="A33" s="4"/>
      <c r="B33" s="206"/>
      <c r="C33" s="206"/>
      <c r="D33" s="206"/>
      <c r="E33" s="74"/>
      <c r="F33" s="74"/>
      <c r="G33" s="74"/>
      <c r="H33" s="1"/>
      <c r="I33" s="1"/>
      <c r="J33" s="5"/>
      <c r="K33" s="4"/>
      <c r="L33" s="1"/>
      <c r="M33" s="1"/>
      <c r="N33" s="1"/>
      <c r="O33" s="1"/>
      <c r="P33" s="1"/>
      <c r="Q33" s="1"/>
      <c r="R33" s="1"/>
      <c r="S33" s="1"/>
      <c r="T33" s="5"/>
    </row>
    <row r="34" spans="1:20" ht="15">
      <c r="A34" s="4"/>
      <c r="B34" s="206"/>
      <c r="C34" s="206"/>
      <c r="D34" s="206"/>
      <c r="E34" s="74"/>
      <c r="F34" s="74"/>
      <c r="G34" s="74"/>
      <c r="H34" s="1"/>
      <c r="I34" s="1"/>
      <c r="J34" s="5"/>
      <c r="K34" s="4"/>
      <c r="L34" s="1"/>
      <c r="M34" s="1"/>
      <c r="N34" s="1"/>
      <c r="O34" s="1"/>
      <c r="P34" s="1"/>
      <c r="Q34" s="1"/>
      <c r="R34" s="1"/>
      <c r="S34" s="1"/>
      <c r="T34" s="5"/>
    </row>
    <row r="35" spans="1:20" ht="15">
      <c r="A35" s="4"/>
      <c r="B35" s="206"/>
      <c r="C35" s="206"/>
      <c r="D35" s="206"/>
      <c r="E35" s="74"/>
      <c r="F35" s="74"/>
      <c r="G35" s="74"/>
      <c r="H35" s="1"/>
      <c r="I35" s="1"/>
      <c r="J35" s="5"/>
      <c r="K35" s="4"/>
      <c r="L35" s="1"/>
      <c r="M35" s="1"/>
      <c r="N35" s="1"/>
      <c r="O35" s="1"/>
      <c r="P35" s="1"/>
      <c r="Q35" s="1"/>
      <c r="R35" s="1"/>
      <c r="S35" s="1"/>
      <c r="T35" s="5"/>
    </row>
    <row r="36" spans="1:20" ht="15">
      <c r="A36" s="4"/>
      <c r="B36" s="206"/>
      <c r="C36" s="206"/>
      <c r="D36" s="206"/>
      <c r="E36" s="74"/>
      <c r="F36" s="74"/>
      <c r="G36" s="74"/>
      <c r="H36" s="1"/>
      <c r="I36" s="1"/>
      <c r="J36" s="5"/>
      <c r="K36" s="4"/>
      <c r="L36" s="1"/>
      <c r="M36" s="1"/>
      <c r="N36" s="1"/>
      <c r="O36" s="1"/>
      <c r="P36" s="1"/>
      <c r="Q36" s="1"/>
      <c r="R36" s="1"/>
      <c r="S36" s="1"/>
      <c r="T36" s="5"/>
    </row>
    <row r="37" spans="1:20" ht="15">
      <c r="A37" s="4"/>
      <c r="B37" s="206"/>
      <c r="C37" s="206"/>
      <c r="D37" s="206"/>
      <c r="E37" s="75"/>
      <c r="F37" s="75"/>
      <c r="G37" s="75"/>
      <c r="H37" s="1"/>
      <c r="I37" s="1"/>
      <c r="J37" s="5"/>
      <c r="K37" s="4"/>
      <c r="L37" s="1"/>
      <c r="M37" s="1"/>
      <c r="N37" s="1"/>
      <c r="O37" s="1"/>
      <c r="P37" s="1"/>
      <c r="Q37" s="1"/>
      <c r="R37" s="1"/>
      <c r="S37" s="1"/>
      <c r="T37" s="5"/>
    </row>
    <row r="38" spans="1:20" ht="15">
      <c r="A38" s="4"/>
      <c r="B38" s="207"/>
      <c r="C38" s="207"/>
      <c r="D38" s="207"/>
      <c r="E38" s="74"/>
      <c r="F38" s="74"/>
      <c r="G38" s="74"/>
      <c r="H38" s="1"/>
      <c r="I38" s="1"/>
      <c r="J38" s="5"/>
      <c r="K38" s="4"/>
      <c r="L38" s="1"/>
      <c r="M38" s="1"/>
      <c r="N38" s="1"/>
      <c r="O38" s="1"/>
      <c r="P38" s="1"/>
      <c r="Q38" s="1"/>
      <c r="R38" s="1"/>
      <c r="S38" s="1"/>
      <c r="T38" s="5"/>
    </row>
    <row r="39" spans="1:20" ht="12.75">
      <c r="A39" s="4"/>
      <c r="B39" s="1"/>
      <c r="C39" s="1"/>
      <c r="D39" s="1"/>
      <c r="E39" s="1"/>
      <c r="F39" s="1"/>
      <c r="G39" s="1"/>
      <c r="H39" s="1"/>
      <c r="I39" s="1"/>
      <c r="J39" s="5"/>
      <c r="K39" s="4"/>
      <c r="L39" s="1"/>
      <c r="M39" s="1"/>
      <c r="N39" s="1"/>
      <c r="O39" s="1"/>
      <c r="P39" s="1"/>
      <c r="Q39" s="1"/>
      <c r="R39" s="1"/>
      <c r="S39" s="1"/>
      <c r="T39" s="5"/>
    </row>
    <row r="40" spans="1:20" ht="12.75">
      <c r="A40" s="4"/>
      <c r="B40" s="1"/>
      <c r="C40" s="1"/>
      <c r="D40" s="1"/>
      <c r="E40" s="1"/>
      <c r="F40" s="1"/>
      <c r="G40" s="1"/>
      <c r="H40" s="1"/>
      <c r="I40" s="1"/>
      <c r="J40" s="5"/>
      <c r="K40" s="4"/>
      <c r="L40" s="1"/>
      <c r="M40" s="1"/>
      <c r="N40" s="1"/>
      <c r="O40" s="1"/>
      <c r="P40" s="1"/>
      <c r="Q40" s="1"/>
      <c r="R40" s="1"/>
      <c r="S40" s="1"/>
      <c r="T40" s="5"/>
    </row>
    <row r="41" spans="1:20" ht="12.75">
      <c r="A41" s="4"/>
      <c r="B41" s="1"/>
      <c r="C41" s="1"/>
      <c r="D41" s="1"/>
      <c r="E41" s="1"/>
      <c r="F41" s="1"/>
      <c r="G41" s="1"/>
      <c r="H41" s="1"/>
      <c r="I41" s="1"/>
      <c r="J41" s="5"/>
      <c r="K41" s="4"/>
      <c r="L41" s="1"/>
      <c r="M41" s="1"/>
      <c r="N41" s="1"/>
      <c r="O41" s="1"/>
      <c r="P41" s="1"/>
      <c r="Q41" s="1"/>
      <c r="R41" s="1"/>
      <c r="S41" s="1"/>
      <c r="T41" s="5"/>
    </row>
    <row r="42" spans="1:20" ht="12.75">
      <c r="A42" s="4"/>
      <c r="B42" s="1"/>
      <c r="C42" s="1"/>
      <c r="D42" s="1"/>
      <c r="E42" s="1"/>
      <c r="F42" s="1"/>
      <c r="G42" s="1"/>
      <c r="H42" s="1"/>
      <c r="I42" s="1"/>
      <c r="J42" s="5"/>
      <c r="K42" s="4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4"/>
      <c r="B43" s="1"/>
      <c r="C43" s="1"/>
      <c r="D43" s="1"/>
      <c r="E43" s="1"/>
      <c r="F43" s="1"/>
      <c r="G43" s="1"/>
      <c r="H43" s="1"/>
      <c r="I43" s="1"/>
      <c r="J43" s="5"/>
      <c r="K43" s="4"/>
      <c r="L43" s="1"/>
      <c r="M43" s="1"/>
      <c r="N43" s="1"/>
      <c r="O43" s="1"/>
      <c r="P43" s="1"/>
      <c r="Q43" s="1"/>
      <c r="R43" s="1"/>
      <c r="S43" s="1"/>
      <c r="T43" s="5"/>
    </row>
    <row r="44" spans="1:20" ht="12.75">
      <c r="A44" s="4"/>
      <c r="B44" s="1"/>
      <c r="C44" s="1"/>
      <c r="D44" s="1"/>
      <c r="E44" s="1"/>
      <c r="F44" s="1"/>
      <c r="G44" s="1"/>
      <c r="H44" s="1"/>
      <c r="I44" s="1"/>
      <c r="J44" s="5"/>
      <c r="K44" s="4"/>
      <c r="L44" s="1"/>
      <c r="M44" s="1"/>
      <c r="N44" s="1"/>
      <c r="O44" s="1"/>
      <c r="P44" s="1"/>
      <c r="Q44" s="1"/>
      <c r="R44" s="1"/>
      <c r="S44" s="1"/>
      <c r="T44" s="5"/>
    </row>
    <row r="45" spans="1:20" ht="12.75">
      <c r="A45" s="4"/>
      <c r="B45" s="1"/>
      <c r="C45" s="1"/>
      <c r="D45" s="1"/>
      <c r="E45" s="1"/>
      <c r="F45" s="1"/>
      <c r="G45" s="1"/>
      <c r="H45" s="1"/>
      <c r="I45" s="1"/>
      <c r="J45" s="5"/>
      <c r="K45" s="4"/>
      <c r="L45" s="1"/>
      <c r="M45" s="1"/>
      <c r="N45" s="1"/>
      <c r="O45" s="1"/>
      <c r="P45" s="1"/>
      <c r="Q45" s="1"/>
      <c r="R45" s="1"/>
      <c r="S45" s="1"/>
      <c r="T45" s="5"/>
    </row>
    <row r="46" spans="1:20" ht="12.75">
      <c r="A46" s="4"/>
      <c r="B46" s="1"/>
      <c r="C46" s="1"/>
      <c r="D46" s="1"/>
      <c r="E46" s="1"/>
      <c r="F46" s="1"/>
      <c r="G46" s="1"/>
      <c r="H46" s="1"/>
      <c r="I46" s="1"/>
      <c r="J46" s="5"/>
      <c r="K46" s="4"/>
      <c r="L46" s="1"/>
      <c r="M46" s="1"/>
      <c r="N46" s="1"/>
      <c r="O46" s="1"/>
      <c r="P46" s="1"/>
      <c r="Q46" s="1"/>
      <c r="R46" s="1"/>
      <c r="S46" s="1"/>
      <c r="T46" s="5"/>
    </row>
    <row r="47" spans="1:20" ht="12.75">
      <c r="A47" s="4"/>
      <c r="B47" s="1"/>
      <c r="C47" s="1"/>
      <c r="D47" s="1"/>
      <c r="E47" s="1"/>
      <c r="F47" s="1"/>
      <c r="G47" s="1"/>
      <c r="H47" s="1"/>
      <c r="I47" s="1"/>
      <c r="J47" s="5"/>
      <c r="K47" s="4"/>
      <c r="L47" s="1"/>
      <c r="M47" s="1"/>
      <c r="N47" s="1"/>
      <c r="O47" s="1"/>
      <c r="P47" s="1"/>
      <c r="Q47" s="1"/>
      <c r="R47" s="1"/>
      <c r="S47" s="1"/>
      <c r="T47" s="5"/>
    </row>
    <row r="48" spans="1:20" ht="12.75">
      <c r="A48" s="4"/>
      <c r="B48" s="1"/>
      <c r="C48" s="1"/>
      <c r="D48" s="1"/>
      <c r="E48" s="1"/>
      <c r="F48" s="1"/>
      <c r="G48" s="1"/>
      <c r="H48" s="1"/>
      <c r="I48" s="1"/>
      <c r="J48" s="5"/>
      <c r="K48" s="4"/>
      <c r="L48" s="1"/>
      <c r="M48" s="1"/>
      <c r="N48" s="1"/>
      <c r="O48" s="1"/>
      <c r="P48" s="1"/>
      <c r="Q48" s="1"/>
      <c r="R48" s="1"/>
      <c r="S48" s="1"/>
      <c r="T48" s="5"/>
    </row>
    <row r="49" spans="1:20" ht="12.75">
      <c r="A49" s="4"/>
      <c r="B49" s="1"/>
      <c r="C49" s="1"/>
      <c r="D49" s="1"/>
      <c r="E49" s="1"/>
      <c r="F49" s="1"/>
      <c r="G49" s="1"/>
      <c r="H49" s="1"/>
      <c r="I49" s="1"/>
      <c r="J49" s="5"/>
      <c r="K49" s="4"/>
      <c r="L49" s="1"/>
      <c r="M49" s="1"/>
      <c r="N49" s="1"/>
      <c r="O49" s="1"/>
      <c r="P49" s="1"/>
      <c r="Q49" s="1"/>
      <c r="R49" s="1"/>
      <c r="S49" s="1"/>
      <c r="T49" s="5"/>
    </row>
    <row r="50" spans="1:20" ht="12.75">
      <c r="A50" s="64"/>
      <c r="B50" s="65"/>
      <c r="C50" s="65"/>
      <c r="D50" s="65"/>
      <c r="E50" s="65"/>
      <c r="F50" s="65"/>
      <c r="G50" s="65"/>
      <c r="H50" s="65"/>
      <c r="I50" s="65"/>
      <c r="J50" s="66"/>
      <c r="K50" s="64"/>
      <c r="L50" s="65"/>
      <c r="M50" s="65"/>
      <c r="N50" s="65"/>
      <c r="O50" s="65"/>
      <c r="P50" s="65"/>
      <c r="Q50" s="65"/>
      <c r="R50" s="65"/>
      <c r="S50" s="65"/>
      <c r="T50" s="66"/>
    </row>
  </sheetData>
  <sheetProtection/>
  <mergeCells count="48">
    <mergeCell ref="A1:J1"/>
    <mergeCell ref="A3:J3"/>
    <mergeCell ref="A4:J4"/>
    <mergeCell ref="A6:H7"/>
    <mergeCell ref="I6:I7"/>
    <mergeCell ref="J6:J7"/>
    <mergeCell ref="L6:N7"/>
    <mergeCell ref="O6:O7"/>
    <mergeCell ref="P6:P7"/>
    <mergeCell ref="Q6:Q7"/>
    <mergeCell ref="A8:H8"/>
    <mergeCell ref="L8:N8"/>
    <mergeCell ref="A9:H9"/>
    <mergeCell ref="L9:N9"/>
    <mergeCell ref="A10:H10"/>
    <mergeCell ref="L10:N10"/>
    <mergeCell ref="A11:H11"/>
    <mergeCell ref="L11:N11"/>
    <mergeCell ref="A12:H12"/>
    <mergeCell ref="L12:N12"/>
    <mergeCell ref="A13:H13"/>
    <mergeCell ref="L13:N13"/>
    <mergeCell ref="A14:H14"/>
    <mergeCell ref="L14:N14"/>
    <mergeCell ref="A15:H15"/>
    <mergeCell ref="L15:N15"/>
    <mergeCell ref="A16:H16"/>
    <mergeCell ref="L16:N16"/>
    <mergeCell ref="A17:H17"/>
    <mergeCell ref="B19:J19"/>
    <mergeCell ref="A21:J21"/>
    <mergeCell ref="D22:D23"/>
    <mergeCell ref="E22:G22"/>
    <mergeCell ref="H22:H23"/>
    <mergeCell ref="E23:G23"/>
    <mergeCell ref="B28:D29"/>
    <mergeCell ref="E28:E29"/>
    <mergeCell ref="F28:F29"/>
    <mergeCell ref="G28:G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</mergeCells>
  <conditionalFormatting sqref="A17:J17">
    <cfRule type="expression" priority="3" dxfId="6" stopIfTrue="1">
      <formula>DESONERACAO="não"</formula>
    </cfRule>
  </conditionalFormatting>
  <conditionalFormatting sqref="L16:N16">
    <cfRule type="expression" priority="4" dxfId="7" stopIfTrue="1">
      <formula>AND(L16&lt;&gt;"OK",L16&lt;&gt;"-",L16&lt;&gt;"")</formula>
    </cfRule>
    <cfRule type="cellIs" priority="5" dxfId="8" operator="equal" stopIfTrue="1">
      <formula>"OK"</formula>
    </cfRule>
  </conditionalFormatting>
  <conditionalFormatting sqref="J16">
    <cfRule type="expression" priority="6" dxfId="2" stopIfTrue="1">
      <formula>DESONERACAO="não"</formula>
    </cfRule>
  </conditionalFormatting>
  <conditionalFormatting sqref="B38:D38">
    <cfRule type="expression" priority="1" dxfId="7" stopIfTrue="1">
      <formula>AND(B38&lt;&gt;"OK",B38&lt;&gt;"-",B38&lt;&gt;"")</formula>
    </cfRule>
    <cfRule type="cellIs" priority="2" dxfId="8" operator="equal" stopIfTrue="1">
      <formula>"OK"</formula>
    </cfRule>
  </conditionalFormatting>
  <dataValidations count="3">
    <dataValidation operator="greaterThanOrEqual" allowBlank="1" showErrorMessage="1" errorTitle="Erro de valores" error="Digite um valor igual a 0% ou 2%." sqref="J15">
      <formula1>0</formula1>
    </dataValidation>
    <dataValidation type="decimal" allowBlank="1" showErrorMessage="1" errorTitle="Erro de valores" error="Digite um valor maior do que 0." sqref="J14">
      <formula1>0</formula1>
      <formula2>1</formula2>
    </dataValidation>
    <dataValidation type="decimal" allowBlank="1" showErrorMessage="1" errorTitle="Erro de valores" error="Digite um valor entre 0% e 100%" sqref="J8:J13">
      <formula1>0</formula1>
      <formula2>1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Katia Sapedi Pereira Vidal Silva</cp:lastModifiedBy>
  <cp:lastPrinted>2022-01-04T13:20:44Z</cp:lastPrinted>
  <dcterms:created xsi:type="dcterms:W3CDTF">2021-07-07T12:58:19Z</dcterms:created>
  <dcterms:modified xsi:type="dcterms:W3CDTF">2022-03-11T13:50:11Z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