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5" windowWidth="11205" windowHeight="4515" tabRatio="770" activeTab="0"/>
  </bookViews>
  <sheets>
    <sheet name="RESUMO" sheetId="1" r:id="rId1"/>
    <sheet name="Estr. João Brito" sheetId="2" r:id="rId2"/>
    <sheet name="MC Estr. João Brito" sheetId="3" r:id="rId3"/>
    <sheet name="Vale dos Sonhos Joaquim" sheetId="4" r:id="rId4"/>
    <sheet name="MC Vale dos Sonhos Joaquim" sheetId="5" r:id="rId5"/>
    <sheet name="Vale Verde (Tião Cruz)" sheetId="6" r:id="rId6"/>
    <sheet name="MC Estr. Vale Verde (Tião Cruz)" sheetId="7" r:id="rId7"/>
    <sheet name="RuaJoão XXIII Pirai" sheetId="8" r:id="rId8"/>
    <sheet name="MC RuaJoão XXIII Pirai " sheetId="9" r:id="rId9"/>
    <sheet name="Rua Omar Ferreira" sheetId="10" r:id="rId10"/>
    <sheet name="MC Rua Omar Ferreira" sheetId="11" r:id="rId11"/>
    <sheet name="Rua as Margens RJ 133" sheetId="12" r:id="rId12"/>
    <sheet name="MC Rua as Margens RJ 133" sheetId="13" r:id="rId13"/>
    <sheet name="Rua Projetada Sossego II" sheetId="14" r:id="rId14"/>
    <sheet name="MC Rua Projetada Sossego II " sheetId="15" r:id="rId15"/>
    <sheet name="Rua Esperança" sheetId="16" r:id="rId16"/>
    <sheet name="MC Rua Esperança " sheetId="17" r:id="rId17"/>
    <sheet name="Cronograma" sheetId="18" r:id="rId18"/>
  </sheets>
  <definedNames>
    <definedName name="_xlnm.Print_Area" localSheetId="17">'Cronograma'!$A$1:$I$29</definedName>
    <definedName name="_xlnm.Print_Area" localSheetId="1">'Estr. João Brito'!$A$1:$I$39</definedName>
    <definedName name="_xlnm.Print_Area" localSheetId="2">'MC Estr. João Brito'!$A$1:$M$45</definedName>
    <definedName name="_xlnm.Print_Area" localSheetId="6">'MC Estr. Vale Verde (Tião Cruz)'!$A$1:$M$46</definedName>
    <definedName name="_xlnm.Print_Area" localSheetId="12">'MC Rua as Margens RJ 133'!$A$1:$M$40</definedName>
    <definedName name="_xlnm.Print_Area" localSheetId="16">'MC Rua Esperança '!$A$1:$M$42</definedName>
    <definedName name="_xlnm.Print_Area" localSheetId="10">'MC Rua Omar Ferreira'!$A$1:$M$36</definedName>
    <definedName name="_xlnm.Print_Area" localSheetId="14">'MC Rua Projetada Sossego II '!$A$1:$M$76</definedName>
    <definedName name="_xlnm.Print_Area" localSheetId="8">'MC RuaJoão XXIII Pirai '!$A$1:$M$39</definedName>
    <definedName name="_xlnm.Print_Area" localSheetId="4">'MC Vale dos Sonhos Joaquim'!$A$1:$M$41</definedName>
    <definedName name="_xlnm.Print_Area" localSheetId="11">'Rua as Margens RJ 133'!$A$1:$I$38</definedName>
    <definedName name="_xlnm.Print_Area" localSheetId="15">'Rua Esperança'!$A$1:$I$39</definedName>
    <definedName name="_xlnm.Print_Area" localSheetId="9">'Rua Omar Ferreira'!$A$1:$I$40</definedName>
    <definedName name="_xlnm.Print_Area" localSheetId="13">'Rua Projetada Sossego II'!$A$1:$I$64</definedName>
    <definedName name="_xlnm.Print_Area" localSheetId="7">'RuaJoão XXIII Pirai'!$A$1:$I$39</definedName>
    <definedName name="_xlnm.Print_Area" localSheetId="3">'Vale dos Sonhos Joaquim'!$A$1:$I$37</definedName>
    <definedName name="_xlnm.Print_Area" localSheetId="5">'Vale Verde (Tião Cruz)'!$A$1:$I$41</definedName>
    <definedName name="_xlnm.Print_Titles" localSheetId="14">'MC Rua Projetada Sossego II '!$1:$7</definedName>
    <definedName name="_xlnm.Print_Titles" localSheetId="13">'Rua Projetada Sossego II'!$1:$7</definedName>
  </definedNames>
  <calcPr calcMode="manual" fullCalcOnLoad="1"/>
</workbook>
</file>

<file path=xl/sharedStrings.xml><?xml version="1.0" encoding="utf-8"?>
<sst xmlns="http://schemas.openxmlformats.org/spreadsheetml/2006/main" count="1294" uniqueCount="260">
  <si>
    <t>ITEM</t>
  </si>
  <si>
    <t>SERVIÇOS</t>
  </si>
  <si>
    <t>TOTAL</t>
  </si>
  <si>
    <t>CONCEDENTE</t>
  </si>
  <si>
    <t xml:space="preserve">PROPONENTE </t>
  </si>
  <si>
    <t>PLANILHA ORÇAMENTÁRIA</t>
  </si>
  <si>
    <t>UNID.</t>
  </si>
  <si>
    <t>QUANT.</t>
  </si>
  <si>
    <t xml:space="preserve"> </t>
  </si>
  <si>
    <t>TOTAL GERAL</t>
  </si>
  <si>
    <t>Andamento do Serviço</t>
  </si>
  <si>
    <t>30º DIA</t>
  </si>
  <si>
    <t>1.0</t>
  </si>
  <si>
    <t>2.0</t>
  </si>
  <si>
    <t>3.0</t>
  </si>
  <si>
    <t>60º DIA</t>
  </si>
  <si>
    <t>90º DIA</t>
  </si>
  <si>
    <t>120º DIA</t>
  </si>
  <si>
    <t>T</t>
  </si>
  <si>
    <t>20.004.0005-A</t>
  </si>
  <si>
    <t>20.008.0002-A</t>
  </si>
  <si>
    <t>08.026.0001-A</t>
  </si>
  <si>
    <t>08.026.0002-A</t>
  </si>
  <si>
    <t>20.009.0060-A</t>
  </si>
  <si>
    <t>04.018.0020-B</t>
  </si>
  <si>
    <t>20.115.0011-A</t>
  </si>
  <si>
    <t>PREFEITURA MUNICIPAL DE PIRAÍ</t>
  </si>
  <si>
    <t>Secretaria Municipal de Obras e Urbanismo</t>
  </si>
  <si>
    <t>Obra: Recuperação da Pavimentação da Rua Comendador Sá</t>
  </si>
  <si>
    <t>Preparado: SMOU</t>
  </si>
  <si>
    <t>DISCRIMINAÇÃO DOS SERVIÇOS</t>
  </si>
  <si>
    <t>PREÇO S/ BDI</t>
  </si>
  <si>
    <t>BDI  29,77%</t>
  </si>
  <si>
    <t>PREÇO C/ BDI</t>
  </si>
  <si>
    <t>PREÇO TOTAL</t>
  </si>
  <si>
    <t>Local:  Rua Omar Ferreira Nunes - Centro - Piraí - RJ</t>
  </si>
  <si>
    <t>Local:  Rua As Margens da Rodovia  RJ 133 - Rosa Machado - Piraí - RJ</t>
  </si>
  <si>
    <t xml:space="preserve">Obra:  Pavimentação </t>
  </si>
  <si>
    <t xml:space="preserve">Obra: Pavimentação </t>
  </si>
  <si>
    <t>CÓDIGO EMOP</t>
  </si>
  <si>
    <t>REGULARIZACAO E COMPACTACAO DE SUBLEITO,DE ACORDO COM AS "IN"STRUCOES PARA EXECUCAO",DO DER-RJ,INCLUSIVE EXECUCAO E O TRANSPORTE DE AGUA,MAS SEM TRANSPORTE E ESCAVACAO DE CORRETIVOS.O CUSTO SE APLICA A AREA EFETIVAMENTE REGULARIZADA</t>
  </si>
  <si>
    <t>M2</t>
  </si>
  <si>
    <t>BASE DE BRITA CORRIDA,MEDIDA APOS A COMPACTACAO,EXCLUSIVE OFORNECIMENTO E TRANSPORTE DOS MATERIAIS</t>
  </si>
  <si>
    <t>PEDRA BRITADA 1, 2 E 3 PARA REGIAO DE BARRA MANSA,EXCLUSIVETRANSPORTE,INCLUSIVE CARGA NO CAMINHAO.FORNECIMENTO</t>
  </si>
  <si>
    <t>IMPRIMACAO DE BASE DE PAVIMENTACAO,DE ACORDO COM AS "INSTRUC"OES PARA EXECUCAO",DO DER-RJ</t>
  </si>
  <si>
    <t>PINTURA DE LIGACAO,DE ACORDO COM AS "INSTRUCOES PARA EXECUCA"O",DO DER-RJ</t>
  </si>
  <si>
    <t>REVESTIMENTO EM CONCRETO BETUMINOSO USINADO A QUENTE,DE ACOR"DO COM AS ""INSTRUCOES PARA EXECUCAO""DO DER-RJ,COMPREENDENDO"APENAS O ESPALHAMENTO E A COMPACTACAO MECANICOS,EXCLUSIVE OFORNECIMENTO E TRANSPORTE DOS MATERIAIS,CONSIDERANDO UMA PRODUCAO DE USINA DE 10,00M3/H</t>
  </si>
  <si>
    <t>RECEBIMENTO DE CARGA,DESCARGA E MANOBRA DE CAMINHAO BASCULANTE DE 8,00M3 OU 12T</t>
  </si>
  <si>
    <t>Notas:</t>
  </si>
  <si>
    <r>
      <t>2-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</si>
  <si>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3- Em caso de divergencia de informação entre o projeto e a planilha de orçamento, prevalecerão as especificações do projeto.</t>
  </si>
  <si>
    <t>4- Ficará por conta do contratado os projetos complementares necessários para execução da obra</t>
  </si>
  <si>
    <r>
      <t xml:space="preserve">5- Os preços contidos nesta planilha estão com BDI de </t>
    </r>
    <r>
      <rPr>
        <b/>
        <sz val="10"/>
        <rFont val="Arial"/>
        <family val="2"/>
      </rPr>
      <t xml:space="preserve">29,77% </t>
    </r>
  </si>
  <si>
    <t>M3</t>
  </si>
  <si>
    <t>TXKM</t>
  </si>
  <si>
    <t>01.0</t>
  </si>
  <si>
    <t>01.1</t>
  </si>
  <si>
    <t>01.2</t>
  </si>
  <si>
    <t>01.3</t>
  </si>
  <si>
    <t>01.4</t>
  </si>
  <si>
    <t>01.5</t>
  </si>
  <si>
    <t>01.6</t>
  </si>
  <si>
    <t>01.7</t>
  </si>
  <si>
    <t>01.8</t>
  </si>
  <si>
    <t>01.9</t>
  </si>
  <si>
    <t>01.10</t>
  </si>
  <si>
    <t>01.11</t>
  </si>
  <si>
    <t>M</t>
  </si>
  <si>
    <t>Local:  Rua Projetada - Sossego II - Piraí - RJ</t>
  </si>
  <si>
    <t>TRECHO I</t>
  </si>
  <si>
    <t>TRECHO II</t>
  </si>
  <si>
    <t>02.0</t>
  </si>
  <si>
    <t>02.1</t>
  </si>
  <si>
    <t>02.2</t>
  </si>
  <si>
    <t>02.3</t>
  </si>
  <si>
    <t>02.4</t>
  </si>
  <si>
    <t>02.5</t>
  </si>
  <si>
    <t>02.6</t>
  </si>
  <si>
    <t>02.7</t>
  </si>
  <si>
    <t>02.8</t>
  </si>
  <si>
    <t>02.9</t>
  </si>
  <si>
    <t>02.10</t>
  </si>
  <si>
    <t>02.11</t>
  </si>
  <si>
    <t>15.001.0031-A</t>
  </si>
  <si>
    <t>CAIXA DE ALVENARIA EM TIJOLOS MACICOS(7X10X20CM),EM PAREDESDE MEIA VEZ,COM DIMENSOES DE 0,30X0,90X1,00M,ASSENTADA COM ARGAMASSA DE CIMENTO E AREIA,NO TRACO 1:4, REVESTIDA INTERNAMENTE COM A MESMA ARGAMASSA,COM FUNDO DE CONCRETO,SEM TAMPA</t>
  </si>
  <si>
    <t>UN</t>
  </si>
  <si>
    <t>20.028.0020-A</t>
  </si>
  <si>
    <t>TAMPA PARA CAIXA COLETORA,EM CONCRETO ARMADO,INCLUSIVE TODOSOS MATERIAIS E COLOCACAO (ESPESSURA DE 6CM)</t>
  </si>
  <si>
    <t>06.004.0092-A</t>
  </si>
  <si>
    <t>TUBO DE CONCRETO ARMADO,CLASSE PA-2(NBR 8890/03),PARA GALERIAS DE AGUAS PLUVIAIS,COM DIAMETRO DE 400MM,ATERRO E SOCA ATEA ALTURA DA GERATRIZ SUPERIOR DO TUBO,CONSIDERANDO O MATERIAL DA PROPRIA ESCAVACAO,INCLUSIVE FORNECIMENTO DO MATERIAL PARA REJUNTAMENTO COM ARGAMASSA DE CIMENTO E AREIA,NO TRACO 1:4 E ACERTO DE FUNDO DE VALA.FORNECIMENTO E ASSENTAMENTO</t>
  </si>
  <si>
    <t>TRECHO III</t>
  </si>
  <si>
    <t>03.0</t>
  </si>
  <si>
    <t>03.1</t>
  </si>
  <si>
    <t>03.2</t>
  </si>
  <si>
    <t>03.3</t>
  </si>
  <si>
    <t>03.4</t>
  </si>
  <si>
    <t>03.5</t>
  </si>
  <si>
    <t>03.6</t>
  </si>
  <si>
    <t>03.7</t>
  </si>
  <si>
    <t>03.8</t>
  </si>
  <si>
    <t>LOCAL</t>
  </si>
  <si>
    <t>RUA JOÃO XIII</t>
  </si>
  <si>
    <t>RUA OMAR FERREIRA NUNES (MARIO HERMÍNEO)</t>
  </si>
  <si>
    <t>ESTRADA VALE VERDE (TIÃO CRUZ)</t>
  </si>
  <si>
    <t>ESTRADA VALE DOS SONHOS (JOAQUIM)</t>
  </si>
  <si>
    <t>RUA AS MARGENS DA RJ 133 (ROSA MACHADO)</t>
  </si>
  <si>
    <t>SOSSEGO II TRECHO I</t>
  </si>
  <si>
    <t>PAVIMENTAÇÃO ASFÁLTICA      DER</t>
  </si>
  <si>
    <t>DATA:11/06/2021</t>
  </si>
  <si>
    <t>ESTRADA JOÃO BRITO (MÁRCIO VETERINÁRIO)</t>
  </si>
  <si>
    <t>SOSSEGO II TRECHO II (RUA PROJETADA)</t>
  </si>
  <si>
    <t>SOSSEGO II TRECHO III (PRACINHA)</t>
  </si>
  <si>
    <t>Local:  Rua Esperança - Piraí - RJ</t>
  </si>
  <si>
    <t>RUA ESPERANÇA ATÉ A RUA A SAROLE</t>
  </si>
  <si>
    <t>UNID</t>
  </si>
  <si>
    <t>QUANT</t>
  </si>
  <si>
    <t>COEF</t>
  </si>
  <si>
    <t>COMPR</t>
  </si>
  <si>
    <t>LARG</t>
  </si>
  <si>
    <t>ALT</t>
  </si>
  <si>
    <t>PERIM</t>
  </si>
  <si>
    <t>AREA</t>
  </si>
  <si>
    <t>VOLUME</t>
  </si>
  <si>
    <t>MEMÓRIA DE CÁLCULO</t>
  </si>
  <si>
    <t>17 travessias x 2 = 34 um</t>
  </si>
  <si>
    <t>6 TRAVESSIAS X 2 = 12UN</t>
  </si>
  <si>
    <t>MEMORIA DE CÁLCULO</t>
  </si>
  <si>
    <t>10 TRAVESSIAS X 2 = 20UN</t>
  </si>
  <si>
    <t>14 TRAVESSIAS X 2 = 28 UM</t>
  </si>
  <si>
    <t>5 TRAVESSIAS X 2 = 10 UM</t>
  </si>
  <si>
    <t>6 travessias x 2 = 12 um</t>
  </si>
  <si>
    <t>3 TRAVESSIAS X 2 = 6UN</t>
  </si>
  <si>
    <t>01</t>
  </si>
  <si>
    <t>02</t>
  </si>
  <si>
    <t>05</t>
  </si>
  <si>
    <t>03</t>
  </si>
  <si>
    <t>04</t>
  </si>
  <si>
    <t>06</t>
  </si>
  <si>
    <t>07</t>
  </si>
  <si>
    <t>08</t>
  </si>
  <si>
    <t>EXTENSÃO (M)</t>
  </si>
  <si>
    <t>VALOR / CONTRAPARTIDA</t>
  </si>
  <si>
    <t>4.0</t>
  </si>
  <si>
    <t>5.0</t>
  </si>
  <si>
    <t>6.0</t>
  </si>
  <si>
    <t>7.0</t>
  </si>
  <si>
    <t>8.0</t>
  </si>
  <si>
    <t>SOSSEGO TRECHO I, TRECHO II, TRECHO III</t>
  </si>
  <si>
    <t xml:space="preserve">         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</si>
  <si>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Janeiro 2021</t>
    </r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</si>
  <si>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Janeiro2021</t>
    </r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</si>
  <si>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>-RJ, 13ª edição  Preços referentes a Janeiro</t>
    </r>
    <r>
      <rPr>
        <b/>
        <sz val="10"/>
        <rFont val="Arial"/>
        <family val="2"/>
      </rPr>
      <t xml:space="preserve"> 2021</t>
    </r>
  </si>
  <si>
    <t>ESTRADA JOÃO BRITO - ARROZAL</t>
  </si>
  <si>
    <t>RUA VALE VERDE - VALE VERDE</t>
  </si>
  <si>
    <t>Local:  Rua Vale Verde - Vale Verde</t>
  </si>
  <si>
    <t>RUA OMAR FERREIRA NUNES - CENTRO</t>
  </si>
  <si>
    <t>Local:  Rua às Margens da Rodovia  RJ 133 - Rosa Machado - Piraí - RJ</t>
  </si>
  <si>
    <t>RUA ÀS MARGENS DA RODOVIA  RJ 133 - ROSA MACHADO</t>
  </si>
  <si>
    <t>RUA ESPERANÇA - VILA DAS PALMEIRAS</t>
  </si>
  <si>
    <t>Local: Arrozal, Vale Verde, Centro, Rosa Machado, Sossego II e Vila das Palmeiras  - Piraí - RJ</t>
  </si>
  <si>
    <t xml:space="preserve">Local:  Estrada João Brito Junior - Arrozal </t>
  </si>
  <si>
    <t>03.9</t>
  </si>
  <si>
    <t>03.10</t>
  </si>
  <si>
    <t>03.11</t>
  </si>
  <si>
    <t>04.0</t>
  </si>
  <si>
    <t>04.1</t>
  </si>
  <si>
    <t>04.2</t>
  </si>
  <si>
    <t>04.3</t>
  </si>
  <si>
    <t>04.4</t>
  </si>
  <si>
    <t>04.5</t>
  </si>
  <si>
    <t>04.6</t>
  </si>
  <si>
    <t>04.7</t>
  </si>
  <si>
    <t>04.8</t>
  </si>
  <si>
    <t>04.9</t>
  </si>
  <si>
    <t>04.10</t>
  </si>
  <si>
    <t>04.11</t>
  </si>
  <si>
    <t>05.0</t>
  </si>
  <si>
    <t>05.1</t>
  </si>
  <si>
    <t>05.2</t>
  </si>
  <si>
    <t>05.3</t>
  </si>
  <si>
    <t>05.4</t>
  </si>
  <si>
    <t>05.5</t>
  </si>
  <si>
    <t>05.6</t>
  </si>
  <si>
    <t>05.7</t>
  </si>
  <si>
    <t>05.8</t>
  </si>
  <si>
    <t>05.9</t>
  </si>
  <si>
    <t>05.10</t>
  </si>
  <si>
    <t>05.11</t>
  </si>
  <si>
    <t>06.0</t>
  </si>
  <si>
    <t>06.1</t>
  </si>
  <si>
    <t>06.2</t>
  </si>
  <si>
    <t>06.3</t>
  </si>
  <si>
    <t>06.4</t>
  </si>
  <si>
    <t>06.5</t>
  </si>
  <si>
    <t>06.6</t>
  </si>
  <si>
    <t>06.7</t>
  </si>
  <si>
    <t>06.8</t>
  </si>
  <si>
    <t>06.9</t>
  </si>
  <si>
    <t>06.10</t>
  </si>
  <si>
    <t>06.11</t>
  </si>
  <si>
    <t>07.0</t>
  </si>
  <si>
    <t>07.1</t>
  </si>
  <si>
    <t>07.2</t>
  </si>
  <si>
    <t>07.3</t>
  </si>
  <si>
    <t>SOSSEGO II</t>
  </si>
  <si>
    <t>07.1.1</t>
  </si>
  <si>
    <t>07.1.2</t>
  </si>
  <si>
    <t>07.1.3</t>
  </si>
  <si>
    <t>07.1.4</t>
  </si>
  <si>
    <t>07.1.5</t>
  </si>
  <si>
    <t>07.1.6</t>
  </si>
  <si>
    <t>07.1.7</t>
  </si>
  <si>
    <t>07.1.8</t>
  </si>
  <si>
    <t>07.2.1</t>
  </si>
  <si>
    <t>07.2.2</t>
  </si>
  <si>
    <t>07.2.3</t>
  </si>
  <si>
    <t>07.2.4</t>
  </si>
  <si>
    <t>07.2.5</t>
  </si>
  <si>
    <t>07.2.6</t>
  </si>
  <si>
    <t>07.2.7</t>
  </si>
  <si>
    <t>07.2.8</t>
  </si>
  <si>
    <t>07.2.9</t>
  </si>
  <si>
    <t>07.2.10</t>
  </si>
  <si>
    <t>07.2.11</t>
  </si>
  <si>
    <t>07.3.1</t>
  </si>
  <si>
    <t>07.3.2</t>
  </si>
  <si>
    <t>07.3.3</t>
  </si>
  <si>
    <t>07.3.4</t>
  </si>
  <si>
    <t>07.3.5</t>
  </si>
  <si>
    <t>07.3.6</t>
  </si>
  <si>
    <t>07.3.7</t>
  </si>
  <si>
    <t>07.3.8</t>
  </si>
  <si>
    <t>SOSSEGO</t>
  </si>
  <si>
    <t>08.0</t>
  </si>
  <si>
    <t>08.1</t>
  </si>
  <si>
    <t>08.2</t>
  </si>
  <si>
    <t>08.3</t>
  </si>
  <si>
    <t>08.4</t>
  </si>
  <si>
    <t>08.5</t>
  </si>
  <si>
    <t>08.6</t>
  </si>
  <si>
    <t>08.7</t>
  </si>
  <si>
    <t>08.8</t>
  </si>
  <si>
    <t>08.9</t>
  </si>
  <si>
    <t>08.10</t>
  </si>
  <si>
    <t>08.11</t>
  </si>
  <si>
    <t>Orç Nº: 045/21</t>
  </si>
  <si>
    <t>Prazo: 180 Dias</t>
  </si>
  <si>
    <t>TRECHO DA RUA VALE DOS SONHOS - VALE VERDE</t>
  </si>
  <si>
    <t>Local:  Trecho da Rua Vale dos Sonhos - Vale Verde - Piraí - RJ</t>
  </si>
  <si>
    <t>Local: Trecho da Rua João XXIII - Piraí - RJ</t>
  </si>
  <si>
    <t>TRECHO DA RUA JOÃO XIII - CENTRO</t>
  </si>
  <si>
    <t>Local:  Trecho da Rua Esperança - Vila das Palmeiras - Piraí - RJ</t>
  </si>
  <si>
    <t>TRECHO DA RUA ESPERANÇA - VILA DAS PALMEIRAS</t>
  </si>
  <si>
    <t>LARGO</t>
  </si>
  <si>
    <t>ESTRADA JOÃO BRITO JUNIOR- ARROZAL</t>
  </si>
  <si>
    <t>04.005.0143-B</t>
  </si>
  <si>
    <t>TRANSPORTE DE CARGA DE QUALQUER NATUREZA,EXCLUSIVE AS DESPESAS DE CARGA E DESCARGA,TANTO DE ESPERA DO CAMINHAO COMO DO SERVENTE OU EQUIPAMENTO AUXILIA AR,A VELOCIDADE MEDIA DE 30KM/H,EM CAMINHAO BASCULANTE A OLEO DIESEL,COM CAPACIDADE UTIL DE12T ( brita corrida )</t>
  </si>
  <si>
    <t>Data: 01/07/21</t>
  </si>
  <si>
    <t>Secretaria Municipal de Administração</t>
  </si>
  <si>
    <t>CRONOGRAMA FÍSICO FINANCEIRO E DESEMBOLSO MÁXIMO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</si>
</sst>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0,000,000"/>
    <numFmt numFmtId="182" formatCode="&quot;R$ &quot;#,##0.00"/>
    <numFmt numFmtId="183" formatCode="&quot;R$&quot;\ #,##0.00"/>
  </numFmts>
  <fonts count="55">
    <font>
      <sz val="10"/>
      <name val="Arial"/>
      <family val="0"/>
    </font>
    <font>
      <b/>
      <sz val="1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" fontId="3" fillId="33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6" fillId="0" borderId="0" xfId="0" applyNumberFormat="1" applyFont="1" applyAlignment="1">
      <alignment horizontal="center"/>
    </xf>
    <xf numFmtId="0" fontId="12" fillId="0" borderId="0" xfId="50">
      <alignment/>
      <protection/>
    </xf>
    <xf numFmtId="0" fontId="4" fillId="0" borderId="0" xfId="50" applyFont="1" applyBorder="1">
      <alignment/>
      <protection/>
    </xf>
    <xf numFmtId="0" fontId="4" fillId="0" borderId="0" xfId="50" applyFont="1" applyFill="1" applyBorder="1">
      <alignment/>
      <protection/>
    </xf>
    <xf numFmtId="0" fontId="4" fillId="0" borderId="14" xfId="50" applyFont="1" applyBorder="1" applyAlignment="1">
      <alignment horizontal="center"/>
      <protection/>
    </xf>
    <xf numFmtId="0" fontId="3" fillId="0" borderId="0" xfId="50" applyFont="1" applyBorder="1">
      <alignment/>
      <protection/>
    </xf>
    <xf numFmtId="3" fontId="4" fillId="0" borderId="14" xfId="50" applyNumberFormat="1" applyFont="1" applyBorder="1" applyAlignment="1">
      <alignment horizontal="center"/>
      <protection/>
    </xf>
    <xf numFmtId="39" fontId="12" fillId="0" borderId="0" xfId="50" applyNumberFormat="1">
      <alignment/>
      <protection/>
    </xf>
    <xf numFmtId="39" fontId="12" fillId="0" borderId="15" xfId="50" applyNumberFormat="1" applyBorder="1">
      <alignment/>
      <protection/>
    </xf>
    <xf numFmtId="4" fontId="4" fillId="0" borderId="0" xfId="0" applyNumberFormat="1" applyFont="1" applyAlignment="1">
      <alignment/>
    </xf>
    <xf numFmtId="4" fontId="4" fillId="0" borderId="0" xfId="50" applyNumberFormat="1" applyFont="1" applyBorder="1" applyAlignment="1">
      <alignment horizontal="center"/>
      <protection/>
    </xf>
    <xf numFmtId="4" fontId="4" fillId="0" borderId="0" xfId="50" applyNumberFormat="1" applyFont="1" applyBorder="1" applyAlignment="1">
      <alignment horizontal="right"/>
      <protection/>
    </xf>
    <xf numFmtId="0" fontId="13" fillId="0" borderId="0" xfId="0" applyFont="1" applyAlignment="1">
      <alignment/>
    </xf>
    <xf numFmtId="4" fontId="3" fillId="33" borderId="16" xfId="0" applyNumberFormat="1" applyFont="1" applyFill="1" applyBorder="1" applyAlignment="1">
      <alignment/>
    </xf>
    <xf numFmtId="3" fontId="4" fillId="33" borderId="14" xfId="50" applyNumberFormat="1" applyFont="1" applyFill="1" applyBorder="1" applyAlignment="1">
      <alignment horizontal="center"/>
      <protection/>
    </xf>
    <xf numFmtId="0" fontId="4" fillId="33" borderId="0" xfId="50" applyFont="1" applyFill="1" applyBorder="1">
      <alignment/>
      <protection/>
    </xf>
    <xf numFmtId="4" fontId="4" fillId="33" borderId="0" xfId="50" applyNumberFormat="1" applyFont="1" applyFill="1" applyBorder="1" applyAlignment="1">
      <alignment horizontal="center"/>
      <protection/>
    </xf>
    <xf numFmtId="4" fontId="15" fillId="33" borderId="0" xfId="50" applyNumberFormat="1" applyFont="1" applyFill="1" applyBorder="1" applyAlignment="1">
      <alignment horizontal="center"/>
      <protection/>
    </xf>
    <xf numFmtId="0" fontId="8" fillId="33" borderId="0" xfId="50" applyFont="1" applyFill="1" applyBorder="1" applyAlignment="1">
      <alignment horizontal="center"/>
      <protection/>
    </xf>
    <xf numFmtId="0" fontId="4" fillId="0" borderId="0" xfId="50" applyFont="1" applyBorder="1" applyAlignment="1">
      <alignment horizontal="center"/>
      <protection/>
    </xf>
    <xf numFmtId="4" fontId="3" fillId="0" borderId="0" xfId="50" applyNumberFormat="1" applyFont="1" applyBorder="1" applyAlignment="1">
      <alignment horizontal="right"/>
      <protection/>
    </xf>
    <xf numFmtId="0" fontId="3" fillId="0" borderId="0" xfId="50" applyFont="1" applyBorder="1" applyAlignment="1">
      <alignment horizontal="center"/>
      <protection/>
    </xf>
    <xf numFmtId="4" fontId="4" fillId="0" borderId="0" xfId="50" applyNumberFormat="1" applyFont="1" applyBorder="1">
      <alignment/>
      <protection/>
    </xf>
    <xf numFmtId="0" fontId="4" fillId="33" borderId="0" xfId="50" applyFont="1" applyFill="1" applyBorder="1" applyAlignment="1">
      <alignment horizontal="center"/>
      <protection/>
    </xf>
    <xf numFmtId="4" fontId="4" fillId="33" borderId="0" xfId="50" applyNumberFormat="1" applyFont="1" applyFill="1" applyBorder="1" applyAlignment="1">
      <alignment horizontal="right"/>
      <protection/>
    </xf>
    <xf numFmtId="0" fontId="15" fillId="33" borderId="0" xfId="50" applyFont="1" applyFill="1" applyBorder="1" applyAlignment="1">
      <alignment horizontal="center"/>
      <protection/>
    </xf>
    <xf numFmtId="4" fontId="15" fillId="33" borderId="0" xfId="50" applyNumberFormat="1" applyFont="1" applyFill="1" applyBorder="1" applyAlignment="1">
      <alignment horizontal="right"/>
      <protection/>
    </xf>
    <xf numFmtId="4" fontId="8" fillId="33" borderId="0" xfId="50" applyNumberFormat="1" applyFont="1" applyFill="1" applyBorder="1" applyAlignment="1">
      <alignment horizontal="right"/>
      <protection/>
    </xf>
    <xf numFmtId="0" fontId="3" fillId="33" borderId="0" xfId="50" applyFont="1" applyFill="1" applyBorder="1">
      <alignment/>
      <protection/>
    </xf>
    <xf numFmtId="4" fontId="3" fillId="33" borderId="0" xfId="50" applyNumberFormat="1" applyFont="1" applyFill="1" applyBorder="1" applyAlignment="1">
      <alignment horizontal="right"/>
      <protection/>
    </xf>
    <xf numFmtId="4" fontId="12" fillId="0" borderId="0" xfId="50" applyNumberFormat="1">
      <alignment/>
      <protection/>
    </xf>
    <xf numFmtId="3" fontId="4" fillId="33" borderId="0" xfId="50" applyNumberFormat="1" applyFont="1" applyFill="1" applyBorder="1" applyAlignment="1">
      <alignment horizontal="center"/>
      <protection/>
    </xf>
    <xf numFmtId="4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0" fontId="16" fillId="0" borderId="17" xfId="0" applyFont="1" applyBorder="1" applyAlignment="1">
      <alignment horizontal="center"/>
    </xf>
    <xf numFmtId="4" fontId="16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4" fillId="33" borderId="0" xfId="0" applyNumberFormat="1" applyFont="1" applyFill="1" applyBorder="1" applyAlignment="1">
      <alignment horizontal="right"/>
    </xf>
    <xf numFmtId="0" fontId="16" fillId="33" borderId="17" xfId="0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"/>
    </xf>
    <xf numFmtId="4" fontId="16" fillId="0" borderId="18" xfId="0" applyNumberFormat="1" applyFont="1" applyBorder="1" applyAlignment="1">
      <alignment horizontal="left"/>
    </xf>
    <xf numFmtId="0" fontId="4" fillId="0" borderId="17" xfId="0" applyFont="1" applyFill="1" applyBorder="1" applyAlignment="1">
      <alignment horizontal="center" vertical="center"/>
    </xf>
    <xf numFmtId="39" fontId="4" fillId="0" borderId="0" xfId="63" applyNumberFormat="1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18" fillId="0" borderId="1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18" fillId="0" borderId="17" xfId="0" applyFont="1" applyBorder="1" applyAlignment="1">
      <alignment horizontal="center"/>
    </xf>
    <xf numFmtId="0" fontId="18" fillId="0" borderId="17" xfId="0" applyFont="1" applyFill="1" applyBorder="1" applyAlignment="1">
      <alignment horizontal="center" vertical="top"/>
    </xf>
    <xf numFmtId="4" fontId="16" fillId="0" borderId="0" xfId="0" applyNumberFormat="1" applyFont="1" applyBorder="1" applyAlignment="1">
      <alignment horizontal="left" vertical="top"/>
    </xf>
    <xf numFmtId="0" fontId="16" fillId="0" borderId="17" xfId="0" applyFont="1" applyBorder="1" applyAlignment="1">
      <alignment horizontal="center" vertical="top"/>
    </xf>
    <xf numFmtId="4" fontId="16" fillId="0" borderId="18" xfId="0" applyNumberFormat="1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16" fillId="34" borderId="17" xfId="0" applyFont="1" applyFill="1" applyBorder="1" applyAlignment="1">
      <alignment horizontal="center" vertical="top"/>
    </xf>
    <xf numFmtId="4" fontId="8" fillId="34" borderId="0" xfId="0" applyNumberFormat="1" applyFont="1" applyFill="1" applyBorder="1" applyAlignment="1">
      <alignment horizontal="center"/>
    </xf>
    <xf numFmtId="4" fontId="4" fillId="34" borderId="17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 horizontal="right"/>
    </xf>
    <xf numFmtId="4" fontId="4" fillId="34" borderId="17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2" fillId="35" borderId="17" xfId="0" applyFont="1" applyFill="1" applyBorder="1" applyAlignment="1">
      <alignment horizontal="justify" vertical="top"/>
    </xf>
    <xf numFmtId="0" fontId="0" fillId="35" borderId="17" xfId="0" applyFont="1" applyFill="1" applyBorder="1" applyAlignment="1">
      <alignment horizontal="justify" vertical="top"/>
    </xf>
    <xf numFmtId="4" fontId="0" fillId="0" borderId="17" xfId="0" applyNumberFormat="1" applyFont="1" applyBorder="1" applyAlignment="1">
      <alignment vertical="top" wrapText="1"/>
    </xf>
    <xf numFmtId="4" fontId="18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center" vertical="top"/>
    </xf>
    <xf numFmtId="10" fontId="0" fillId="0" borderId="0" xfId="63" applyNumberFormat="1" applyFont="1" applyFill="1" applyBorder="1" applyAlignment="1">
      <alignment horizontal="center" vertical="center"/>
    </xf>
    <xf numFmtId="10" fontId="0" fillId="0" borderId="0" xfId="63" applyNumberFormat="1" applyFont="1" applyFill="1" applyBorder="1" applyAlignment="1">
      <alignment vertical="top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/>
    </xf>
    <xf numFmtId="0" fontId="12" fillId="0" borderId="0" xfId="50" applyBorder="1">
      <alignment/>
      <protection/>
    </xf>
    <xf numFmtId="171" fontId="4" fillId="0" borderId="0" xfId="63" applyFont="1" applyFill="1" applyBorder="1" applyAlignment="1">
      <alignment horizontal="center" vertical="center"/>
    </xf>
    <xf numFmtId="39" fontId="4" fillId="0" borderId="17" xfId="63" applyNumberFormat="1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4" fontId="0" fillId="0" borderId="26" xfId="0" applyNumberForma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/>
    </xf>
    <xf numFmtId="4" fontId="2" fillId="34" borderId="26" xfId="0" applyNumberFormat="1" applyFont="1" applyFill="1" applyBorder="1" applyAlignment="1">
      <alignment horizontal="center" vertical="center"/>
    </xf>
    <xf numFmtId="183" fontId="2" fillId="34" borderId="26" xfId="0" applyNumberFormat="1" applyFont="1" applyFill="1" applyBorder="1" applyAlignment="1">
      <alignment horizontal="center" vertical="center"/>
    </xf>
    <xf numFmtId="0" fontId="0" fillId="34" borderId="26" xfId="0" applyFill="1" applyBorder="1" applyAlignment="1">
      <alignment/>
    </xf>
    <xf numFmtId="0" fontId="0" fillId="36" borderId="26" xfId="0" applyFill="1" applyBorder="1" applyAlignment="1">
      <alignment/>
    </xf>
    <xf numFmtId="4" fontId="2" fillId="36" borderId="26" xfId="0" applyNumberFormat="1" applyFont="1" applyFill="1" applyBorder="1" applyAlignment="1">
      <alignment horizontal="center" vertical="center"/>
    </xf>
    <xf numFmtId="183" fontId="2" fillId="36" borderId="26" xfId="0" applyNumberFormat="1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4" fillId="37" borderId="23" xfId="0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23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37" borderId="18" xfId="0" applyFill="1" applyBorder="1" applyAlignment="1">
      <alignment/>
    </xf>
    <xf numFmtId="0" fontId="0" fillId="0" borderId="26" xfId="0" applyFont="1" applyBorder="1" applyAlignment="1">
      <alignment horizontal="left" wrapText="1"/>
    </xf>
    <xf numFmtId="4" fontId="0" fillId="0" borderId="17" xfId="0" applyNumberFormat="1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justify" vertical="top"/>
    </xf>
    <xf numFmtId="4" fontId="0" fillId="0" borderId="17" xfId="63" applyNumberFormat="1" applyFont="1" applyFill="1" applyBorder="1" applyAlignment="1">
      <alignment horizontal="center" vertical="center"/>
    </xf>
    <xf numFmtId="4" fontId="13" fillId="0" borderId="0" xfId="63" applyNumberFormat="1" applyFont="1" applyFill="1" applyBorder="1" applyAlignment="1">
      <alignment horizontal="center" vertical="center"/>
    </xf>
    <xf numFmtId="4" fontId="13" fillId="0" borderId="17" xfId="63" applyNumberFormat="1" applyFont="1" applyFill="1" applyBorder="1" applyAlignment="1">
      <alignment horizontal="center" vertical="center"/>
    </xf>
    <xf numFmtId="4" fontId="13" fillId="0" borderId="23" xfId="63" applyNumberFormat="1" applyFont="1" applyFill="1" applyBorder="1" applyAlignment="1">
      <alignment horizontal="center" vertical="center"/>
    </xf>
    <xf numFmtId="39" fontId="12" fillId="0" borderId="0" xfId="50" applyNumberFormat="1" applyBorder="1">
      <alignment/>
      <protection/>
    </xf>
    <xf numFmtId="4" fontId="2" fillId="0" borderId="17" xfId="63" applyNumberFormat="1" applyFont="1" applyFill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justify"/>
    </xf>
    <xf numFmtId="0" fontId="19" fillId="0" borderId="0" xfId="0" applyFont="1" applyFill="1" applyBorder="1" applyAlignment="1">
      <alignment horizontal="justify" vertical="center"/>
    </xf>
    <xf numFmtId="4" fontId="0" fillId="0" borderId="23" xfId="0" applyNumberFormat="1" applyFont="1" applyBorder="1" applyAlignment="1">
      <alignment/>
    </xf>
    <xf numFmtId="10" fontId="0" fillId="0" borderId="18" xfId="63" applyNumberFormat="1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justify"/>
    </xf>
    <xf numFmtId="0" fontId="4" fillId="0" borderId="28" xfId="0" applyFont="1" applyFill="1" applyBorder="1" applyAlignment="1">
      <alignment horizontal="center" vertical="center"/>
    </xf>
    <xf numFmtId="171" fontId="4" fillId="0" borderId="21" xfId="63" applyFont="1" applyFill="1" applyBorder="1" applyAlignment="1">
      <alignment horizontal="justify" vertical="center"/>
    </xf>
    <xf numFmtId="39" fontId="4" fillId="0" borderId="28" xfId="63" applyNumberFormat="1" applyFont="1" applyFill="1" applyBorder="1" applyAlignment="1">
      <alignment horizontal="right" vertical="center"/>
    </xf>
    <xf numFmtId="39" fontId="4" fillId="0" borderId="21" xfId="63" applyNumberFormat="1" applyFont="1" applyFill="1" applyBorder="1" applyAlignment="1">
      <alignment horizontal="right" vertical="center"/>
    </xf>
    <xf numFmtId="171" fontId="3" fillId="0" borderId="22" xfId="63" applyFont="1" applyFill="1" applyBorder="1" applyAlignment="1">
      <alignment horizontal="justify" vertical="center"/>
    </xf>
    <xf numFmtId="171" fontId="0" fillId="0" borderId="23" xfId="63" applyFont="1" applyFill="1" applyBorder="1" applyAlignment="1">
      <alignment horizontal="center" vertical="center"/>
    </xf>
    <xf numFmtId="4" fontId="4" fillId="0" borderId="27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0" fontId="17" fillId="33" borderId="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justify"/>
    </xf>
    <xf numFmtId="171" fontId="4" fillId="0" borderId="21" xfId="63" applyFont="1" applyFill="1" applyBorder="1" applyAlignment="1">
      <alignment horizontal="center" vertical="center"/>
    </xf>
    <xf numFmtId="39" fontId="4" fillId="0" borderId="28" xfId="63" applyNumberFormat="1" applyFont="1" applyFill="1" applyBorder="1" applyAlignment="1">
      <alignment horizontal="center" vertical="center"/>
    </xf>
    <xf numFmtId="39" fontId="4" fillId="0" borderId="21" xfId="63" applyNumberFormat="1" applyFont="1" applyFill="1" applyBorder="1" applyAlignment="1">
      <alignment horizontal="center" vertical="center"/>
    </xf>
    <xf numFmtId="171" fontId="3" fillId="0" borderId="22" xfId="63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right" vertical="center"/>
    </xf>
    <xf numFmtId="3" fontId="18" fillId="0" borderId="18" xfId="0" applyNumberFormat="1" applyFont="1" applyFill="1" applyBorder="1" applyAlignment="1">
      <alignment horizontal="right" vertical="center"/>
    </xf>
    <xf numFmtId="4" fontId="18" fillId="0" borderId="18" xfId="0" applyNumberFormat="1" applyFont="1" applyBorder="1" applyAlignment="1">
      <alignment horizontal="center" vertical="top"/>
    </xf>
    <xf numFmtId="171" fontId="0" fillId="0" borderId="23" xfId="63" applyFont="1" applyFill="1" applyBorder="1" applyAlignment="1">
      <alignment horizontal="justify" vertical="center"/>
    </xf>
    <xf numFmtId="4" fontId="16" fillId="0" borderId="18" xfId="0" applyNumberFormat="1" applyFont="1" applyBorder="1" applyAlignment="1">
      <alignment horizontal="center"/>
    </xf>
    <xf numFmtId="4" fontId="16" fillId="33" borderId="18" xfId="0" applyNumberFormat="1" applyFont="1" applyFill="1" applyBorder="1" applyAlignment="1">
      <alignment horizontal="center"/>
    </xf>
    <xf numFmtId="4" fontId="8" fillId="33" borderId="23" xfId="0" applyNumberFormat="1" applyFont="1" applyFill="1" applyBorder="1" applyAlignment="1">
      <alignment horizontal="right"/>
    </xf>
    <xf numFmtId="4" fontId="16" fillId="0" borderId="30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4" fontId="16" fillId="0" borderId="29" xfId="0" applyNumberFormat="1" applyFont="1" applyBorder="1" applyAlignment="1">
      <alignment horizontal="left"/>
    </xf>
    <xf numFmtId="4" fontId="4" fillId="0" borderId="27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/>
    </xf>
    <xf numFmtId="0" fontId="19" fillId="0" borderId="21" xfId="0" applyFont="1" applyFill="1" applyBorder="1" applyAlignment="1">
      <alignment horizontal="justify" vertical="center"/>
    </xf>
    <xf numFmtId="4" fontId="4" fillId="0" borderId="21" xfId="63" applyNumberFormat="1" applyFont="1" applyFill="1" applyBorder="1" applyAlignment="1">
      <alignment horizontal="center" vertical="center"/>
    </xf>
    <xf numFmtId="4" fontId="4" fillId="0" borderId="28" xfId="63" applyNumberFormat="1" applyFont="1" applyFill="1" applyBorder="1" applyAlignment="1">
      <alignment horizontal="center" vertical="center"/>
    </xf>
    <xf numFmtId="4" fontId="3" fillId="0" borderId="22" xfId="63" applyNumberFormat="1" applyFont="1" applyFill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39" fontId="4" fillId="0" borderId="22" xfId="63" applyNumberFormat="1" applyFont="1" applyFill="1" applyBorder="1" applyAlignment="1">
      <alignment horizontal="right" vertical="center"/>
    </xf>
    <xf numFmtId="0" fontId="16" fillId="0" borderId="18" xfId="0" applyFont="1" applyBorder="1" applyAlignment="1">
      <alignment horizontal="center"/>
    </xf>
    <xf numFmtId="4" fontId="4" fillId="0" borderId="21" xfId="63" applyNumberFormat="1" applyFont="1" applyFill="1" applyBorder="1" applyAlignment="1">
      <alignment horizontal="justify" vertical="center"/>
    </xf>
    <xf numFmtId="4" fontId="4" fillId="0" borderId="28" xfId="63" applyNumberFormat="1" applyFont="1" applyFill="1" applyBorder="1" applyAlignment="1">
      <alignment horizontal="right" vertical="center"/>
    </xf>
    <xf numFmtId="4" fontId="4" fillId="0" borderId="22" xfId="63" applyNumberFormat="1" applyFont="1" applyFill="1" applyBorder="1" applyAlignment="1">
      <alignment horizontal="right" vertical="center"/>
    </xf>
    <xf numFmtId="4" fontId="3" fillId="0" borderId="22" xfId="63" applyNumberFormat="1" applyFont="1" applyFill="1" applyBorder="1" applyAlignment="1">
      <alignment horizontal="justify" vertical="center"/>
    </xf>
    <xf numFmtId="4" fontId="2" fillId="0" borderId="23" xfId="63" applyNumberFormat="1" applyFont="1" applyFill="1" applyBorder="1" applyAlignment="1">
      <alignment horizontal="center" vertical="center"/>
    </xf>
    <xf numFmtId="4" fontId="0" fillId="0" borderId="23" xfId="63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4" fontId="13" fillId="0" borderId="21" xfId="63" applyNumberFormat="1" applyFont="1" applyFill="1" applyBorder="1" applyAlignment="1">
      <alignment horizontal="center" vertical="center"/>
    </xf>
    <xf numFmtId="4" fontId="13" fillId="0" borderId="28" xfId="63" applyNumberFormat="1" applyFont="1" applyFill="1" applyBorder="1" applyAlignment="1">
      <alignment horizontal="center" vertical="center"/>
    </xf>
    <xf numFmtId="4" fontId="13" fillId="0" borderId="22" xfId="63" applyNumberFormat="1" applyFont="1" applyFill="1" applyBorder="1" applyAlignment="1">
      <alignment horizontal="center" vertical="center"/>
    </xf>
    <xf numFmtId="4" fontId="14" fillId="0" borderId="22" xfId="63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171" fontId="3" fillId="0" borderId="23" xfId="63" applyFont="1" applyFill="1" applyBorder="1" applyAlignment="1">
      <alignment horizontal="center" vertical="center"/>
    </xf>
    <xf numFmtId="171" fontId="3" fillId="34" borderId="23" xfId="63" applyFont="1" applyFill="1" applyBorder="1" applyAlignment="1">
      <alignment horizontal="justify" vertical="center"/>
    </xf>
    <xf numFmtId="4" fontId="4" fillId="0" borderId="22" xfId="63" applyNumberFormat="1" applyFont="1" applyFill="1" applyBorder="1" applyAlignment="1">
      <alignment horizontal="center" vertical="center"/>
    </xf>
    <xf numFmtId="4" fontId="14" fillId="0" borderId="23" xfId="63" applyNumberFormat="1" applyFont="1" applyFill="1" applyBorder="1" applyAlignment="1">
      <alignment horizontal="center" vertical="center"/>
    </xf>
    <xf numFmtId="4" fontId="14" fillId="0" borderId="28" xfId="63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8" fillId="34" borderId="0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8" fillId="34" borderId="19" xfId="0" applyFont="1" applyFill="1" applyBorder="1" applyAlignment="1">
      <alignment horizontal="left"/>
    </xf>
    <xf numFmtId="0" fontId="7" fillId="34" borderId="19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justify" vertical="top"/>
    </xf>
    <xf numFmtId="4" fontId="3" fillId="33" borderId="32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4" fontId="3" fillId="33" borderId="26" xfId="0" applyNumberFormat="1" applyFont="1" applyFill="1" applyBorder="1" applyAlignment="1">
      <alignment/>
    </xf>
    <xf numFmtId="4" fontId="4" fillId="36" borderId="31" xfId="0" applyNumberFormat="1" applyFont="1" applyFill="1" applyBorder="1" applyAlignment="1">
      <alignment/>
    </xf>
    <xf numFmtId="4" fontId="18" fillId="0" borderId="30" xfId="0" applyNumberFormat="1" applyFont="1" applyBorder="1" applyAlignment="1">
      <alignment horizontal="center" vertical="top"/>
    </xf>
    <xf numFmtId="4" fontId="18" fillId="0" borderId="29" xfId="0" applyNumberFormat="1" applyFont="1" applyBorder="1" applyAlignment="1">
      <alignment horizontal="left" vertical="top" wrapText="1"/>
    </xf>
    <xf numFmtId="4" fontId="4" fillId="36" borderId="27" xfId="0" applyNumberFormat="1" applyFont="1" applyFill="1" applyBorder="1" applyAlignment="1">
      <alignment/>
    </xf>
    <xf numFmtId="0" fontId="17" fillId="0" borderId="21" xfId="0" applyFont="1" applyFill="1" applyBorder="1" applyAlignment="1">
      <alignment horizontal="justify"/>
    </xf>
    <xf numFmtId="9" fontId="1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/>
    </xf>
    <xf numFmtId="0" fontId="14" fillId="0" borderId="26" xfId="0" applyFont="1" applyFill="1" applyBorder="1" applyAlignment="1">
      <alignment horizontal="right"/>
    </xf>
    <xf numFmtId="9" fontId="14" fillId="0" borderId="26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left" wrapText="1"/>
    </xf>
    <xf numFmtId="4" fontId="3" fillId="0" borderId="26" xfId="0" applyNumberFormat="1" applyFont="1" applyFill="1" applyBorder="1" applyAlignment="1">
      <alignment horizontal="left" vertical="center"/>
    </xf>
    <xf numFmtId="4" fontId="3" fillId="0" borderId="26" xfId="0" applyNumberFormat="1" applyFont="1" applyFill="1" applyBorder="1" applyAlignment="1">
      <alignment horizontal="left" vertical="center" wrapText="1"/>
    </xf>
    <xf numFmtId="4" fontId="3" fillId="36" borderId="26" xfId="0" applyNumberFormat="1" applyFont="1" applyFill="1" applyBorder="1" applyAlignment="1">
      <alignment horizontal="left" wrapText="1"/>
    </xf>
    <xf numFmtId="4" fontId="4" fillId="36" borderId="26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8" fillId="34" borderId="34" xfId="0" applyFont="1" applyFill="1" applyBorder="1" applyAlignment="1">
      <alignment/>
    </xf>
    <xf numFmtId="0" fontId="0" fillId="34" borderId="35" xfId="0" applyFill="1" applyBorder="1" applyAlignment="1">
      <alignment horizontal="center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8" fillId="34" borderId="14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8" fillId="34" borderId="14" xfId="0" applyFont="1" applyFill="1" applyBorder="1" applyAlignment="1">
      <alignment horizontal="left"/>
    </xf>
    <xf numFmtId="0" fontId="9" fillId="34" borderId="37" xfId="0" applyFont="1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13" fillId="34" borderId="38" xfId="0" applyFont="1" applyFill="1" applyBorder="1" applyAlignment="1">
      <alignment horizontal="center"/>
    </xf>
    <xf numFmtId="0" fontId="7" fillId="34" borderId="39" xfId="0" applyFont="1" applyFill="1" applyBorder="1" applyAlignment="1">
      <alignment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14" fillId="0" borderId="43" xfId="0" applyFont="1" applyFill="1" applyBorder="1" applyAlignment="1">
      <alignment/>
    </xf>
    <xf numFmtId="0" fontId="3" fillId="0" borderId="42" xfId="0" applyFont="1" applyFill="1" applyBorder="1" applyAlignment="1">
      <alignment horizontal="center" vertical="center"/>
    </xf>
    <xf numFmtId="4" fontId="3" fillId="0" borderId="43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/>
    </xf>
    <xf numFmtId="4" fontId="3" fillId="0" borderId="43" xfId="0" applyNumberFormat="1" applyFont="1" applyFill="1" applyBorder="1" applyAlignment="1">
      <alignment/>
    </xf>
    <xf numFmtId="0" fontId="3" fillId="0" borderId="42" xfId="0" applyFont="1" applyFill="1" applyBorder="1" applyAlignment="1">
      <alignment horizontal="center"/>
    </xf>
    <xf numFmtId="4" fontId="3" fillId="33" borderId="43" xfId="0" applyNumberFormat="1" applyFont="1" applyFill="1" applyBorder="1" applyAlignment="1">
      <alignment/>
    </xf>
    <xf numFmtId="4" fontId="3" fillId="33" borderId="44" xfId="0" applyNumberFormat="1" applyFont="1" applyFill="1" applyBorder="1" applyAlignment="1">
      <alignment/>
    </xf>
    <xf numFmtId="0" fontId="18" fillId="0" borderId="18" xfId="0" applyFont="1" applyFill="1" applyBorder="1" applyAlignment="1">
      <alignment horizontal="right" vertical="top"/>
    </xf>
    <xf numFmtId="3" fontId="18" fillId="0" borderId="18" xfId="0" applyNumberFormat="1" applyFont="1" applyFill="1" applyBorder="1" applyAlignment="1">
      <alignment horizontal="right" vertical="top"/>
    </xf>
    <xf numFmtId="0" fontId="16" fillId="0" borderId="18" xfId="0" applyFont="1" applyBorder="1" applyAlignment="1">
      <alignment horizontal="center" vertical="top"/>
    </xf>
    <xf numFmtId="4" fontId="16" fillId="34" borderId="18" xfId="0" applyNumberFormat="1" applyFont="1" applyFill="1" applyBorder="1" applyAlignment="1">
      <alignment horizontal="center" vertical="top"/>
    </xf>
    <xf numFmtId="4" fontId="8" fillId="34" borderId="23" xfId="0" applyNumberFormat="1" applyFont="1" applyFill="1" applyBorder="1" applyAlignment="1">
      <alignment horizontal="right"/>
    </xf>
    <xf numFmtId="4" fontId="16" fillId="0" borderId="18" xfId="0" applyNumberFormat="1" applyFont="1" applyBorder="1" applyAlignment="1">
      <alignment horizontal="center" vertical="top"/>
    </xf>
    <xf numFmtId="4" fontId="3" fillId="0" borderId="23" xfId="0" applyNumberFormat="1" applyFont="1" applyBorder="1" applyAlignment="1">
      <alignment/>
    </xf>
    <xf numFmtId="4" fontId="4" fillId="36" borderId="30" xfId="0" applyNumberFormat="1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4" fontId="4" fillId="36" borderId="29" xfId="0" applyNumberFormat="1" applyFont="1" applyFill="1" applyBorder="1" applyAlignment="1">
      <alignment horizontal="left"/>
    </xf>
    <xf numFmtId="4" fontId="4" fillId="36" borderId="27" xfId="0" applyNumberFormat="1" applyFont="1" applyFill="1" applyBorder="1" applyAlignment="1">
      <alignment horizontal="center"/>
    </xf>
    <xf numFmtId="4" fontId="4" fillId="36" borderId="29" xfId="0" applyNumberFormat="1" applyFont="1" applyFill="1" applyBorder="1" applyAlignment="1">
      <alignment horizontal="right"/>
    </xf>
    <xf numFmtId="4" fontId="4" fillId="36" borderId="29" xfId="0" applyNumberFormat="1" applyFont="1" applyFill="1" applyBorder="1" applyAlignment="1">
      <alignment/>
    </xf>
    <xf numFmtId="4" fontId="18" fillId="0" borderId="20" xfId="0" applyNumberFormat="1" applyFont="1" applyBorder="1" applyAlignment="1">
      <alignment horizontal="center" vertical="top"/>
    </xf>
    <xf numFmtId="4" fontId="18" fillId="0" borderId="21" xfId="0" applyNumberFormat="1" applyFont="1" applyBorder="1" applyAlignment="1">
      <alignment horizontal="left" vertical="top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28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17" fillId="36" borderId="22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left" vertical="center" wrapText="1"/>
    </xf>
    <xf numFmtId="0" fontId="3" fillId="36" borderId="28" xfId="0" applyFont="1" applyFill="1" applyBorder="1" applyAlignment="1">
      <alignment horizontal="center" vertical="center" wrapText="1"/>
    </xf>
    <xf numFmtId="4" fontId="4" fillId="0" borderId="0" xfId="63" applyNumberFormat="1" applyFont="1" applyFill="1" applyBorder="1" applyAlignment="1">
      <alignment horizontal="center" vertical="center"/>
    </xf>
    <xf numFmtId="4" fontId="4" fillId="0" borderId="17" xfId="63" applyNumberFormat="1" applyFont="1" applyFill="1" applyBorder="1" applyAlignment="1">
      <alignment horizontal="center" vertical="center"/>
    </xf>
    <xf numFmtId="4" fontId="4" fillId="0" borderId="23" xfId="63" applyNumberFormat="1" applyFont="1" applyFill="1" applyBorder="1" applyAlignment="1">
      <alignment horizontal="center" vertical="center"/>
    </xf>
    <xf numFmtId="4" fontId="3" fillId="0" borderId="23" xfId="63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4" fontId="4" fillId="34" borderId="26" xfId="0" applyNumberFormat="1" applyFont="1" applyFill="1" applyBorder="1" applyAlignment="1">
      <alignment vertical="center"/>
    </xf>
    <xf numFmtId="4" fontId="18" fillId="0" borderId="18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3" fontId="18" fillId="0" borderId="18" xfId="0" applyNumberFormat="1" applyFont="1" applyFill="1" applyBorder="1" applyAlignment="1">
      <alignment horizontal="center" vertical="center"/>
    </xf>
    <xf numFmtId="3" fontId="18" fillId="0" borderId="18" xfId="0" applyNumberFormat="1" applyFont="1" applyFill="1" applyBorder="1" applyAlignment="1">
      <alignment horizontal="center" vertical="top"/>
    </xf>
    <xf numFmtId="4" fontId="0" fillId="0" borderId="17" xfId="0" applyNumberFormat="1" applyFont="1" applyBorder="1" applyAlignment="1">
      <alignment horizontal="center" vertical="center"/>
    </xf>
    <xf numFmtId="171" fontId="18" fillId="0" borderId="0" xfId="63" applyFont="1" applyFill="1" applyBorder="1" applyAlignment="1">
      <alignment horizontal="center" vertical="center"/>
    </xf>
    <xf numFmtId="39" fontId="18" fillId="0" borderId="17" xfId="63" applyNumberFormat="1" applyFont="1" applyFill="1" applyBorder="1" applyAlignment="1">
      <alignment horizontal="center" vertical="center"/>
    </xf>
    <xf numFmtId="10" fontId="18" fillId="0" borderId="0" xfId="63" applyNumberFormat="1" applyFont="1" applyFill="1" applyBorder="1" applyAlignment="1">
      <alignment horizontal="center" vertical="center"/>
    </xf>
    <xf numFmtId="4" fontId="18" fillId="0" borderId="17" xfId="0" applyNumberFormat="1" applyFont="1" applyBorder="1" applyAlignment="1">
      <alignment horizontal="center" vertical="center" wrapText="1"/>
    </xf>
    <xf numFmtId="171" fontId="18" fillId="0" borderId="23" xfId="63" applyFont="1" applyFill="1" applyBorder="1" applyAlignment="1">
      <alignment horizontal="center" vertical="center"/>
    </xf>
    <xf numFmtId="171" fontId="18" fillId="0" borderId="17" xfId="63" applyFont="1" applyFill="1" applyBorder="1" applyAlignment="1">
      <alignment horizontal="center" vertical="center"/>
    </xf>
    <xf numFmtId="4" fontId="18" fillId="0" borderId="23" xfId="0" applyNumberFormat="1" applyFont="1" applyBorder="1" applyAlignment="1">
      <alignment horizontal="center" vertical="center" wrapText="1"/>
    </xf>
    <xf numFmtId="4" fontId="18" fillId="0" borderId="17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171" fontId="0" fillId="0" borderId="0" xfId="63" applyFont="1" applyFill="1" applyBorder="1" applyAlignment="1">
      <alignment horizontal="center" vertical="center"/>
    </xf>
    <xf numFmtId="39" fontId="0" fillId="0" borderId="17" xfId="63" applyNumberFormat="1" applyFont="1" applyFill="1" applyBorder="1" applyAlignment="1">
      <alignment horizontal="center" vertical="center"/>
    </xf>
    <xf numFmtId="10" fontId="0" fillId="0" borderId="0" xfId="63" applyNumberFormat="1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 wrapText="1"/>
    </xf>
    <xf numFmtId="171" fontId="0" fillId="0" borderId="23" xfId="63" applyFont="1" applyFill="1" applyBorder="1" applyAlignment="1">
      <alignment horizontal="center" vertical="center"/>
    </xf>
    <xf numFmtId="171" fontId="0" fillId="0" borderId="17" xfId="63" applyFont="1" applyFill="1" applyBorder="1" applyAlignment="1">
      <alignment horizontal="center" vertical="center"/>
    </xf>
    <xf numFmtId="39" fontId="0" fillId="0" borderId="23" xfId="63" applyNumberFormat="1" applyFont="1" applyFill="1" applyBorder="1" applyAlignment="1">
      <alignment horizontal="center" vertical="center"/>
    </xf>
    <xf numFmtId="10" fontId="0" fillId="0" borderId="17" xfId="63" applyNumberFormat="1" applyFont="1" applyFill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171" fontId="18" fillId="0" borderId="17" xfId="63" applyFont="1" applyFill="1" applyBorder="1" applyAlignment="1">
      <alignment horizontal="justify" vertical="center"/>
    </xf>
    <xf numFmtId="171" fontId="0" fillId="0" borderId="17" xfId="63" applyFont="1" applyFill="1" applyBorder="1" applyAlignment="1">
      <alignment horizontal="justify" vertical="center"/>
    </xf>
    <xf numFmtId="4" fontId="18" fillId="0" borderId="0" xfId="63" applyNumberFormat="1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 wrapText="1"/>
    </xf>
    <xf numFmtId="39" fontId="18" fillId="0" borderId="23" xfId="63" applyNumberFormat="1" applyFont="1" applyFill="1" applyBorder="1" applyAlignment="1">
      <alignment horizontal="right" vertical="center"/>
    </xf>
    <xf numFmtId="10" fontId="18" fillId="0" borderId="17" xfId="63" applyNumberFormat="1" applyFont="1" applyFill="1" applyBorder="1" applyAlignment="1">
      <alignment horizontal="right" vertical="center"/>
    </xf>
    <xf numFmtId="4" fontId="18" fillId="0" borderId="23" xfId="0" applyNumberFormat="1" applyFont="1" applyBorder="1" applyAlignment="1">
      <alignment vertical="top" wrapText="1"/>
    </xf>
    <xf numFmtId="4" fontId="18" fillId="0" borderId="0" xfId="0" applyNumberFormat="1" applyFont="1" applyBorder="1" applyAlignment="1">
      <alignment vertical="top" wrapText="1"/>
    </xf>
    <xf numFmtId="4" fontId="18" fillId="0" borderId="17" xfId="0" applyNumberFormat="1" applyFont="1" applyBorder="1" applyAlignment="1">
      <alignment vertical="top" wrapText="1"/>
    </xf>
    <xf numFmtId="39" fontId="18" fillId="0" borderId="17" xfId="63" applyNumberFormat="1" applyFont="1" applyFill="1" applyBorder="1" applyAlignment="1">
      <alignment horizontal="right" vertical="center"/>
    </xf>
    <xf numFmtId="10" fontId="18" fillId="0" borderId="23" xfId="63" applyNumberFormat="1" applyFont="1" applyFill="1" applyBorder="1" applyAlignment="1">
      <alignment horizontal="right" vertical="center"/>
    </xf>
    <xf numFmtId="39" fontId="18" fillId="0" borderId="17" xfId="63" applyNumberFormat="1" applyFont="1" applyFill="1" applyBorder="1" applyAlignment="1">
      <alignment vertical="center"/>
    </xf>
    <xf numFmtId="4" fontId="18" fillId="0" borderId="0" xfId="63" applyNumberFormat="1" applyFont="1" applyFill="1" applyBorder="1" applyAlignment="1">
      <alignment horizontal="right" vertical="center"/>
    </xf>
    <xf numFmtId="4" fontId="18" fillId="0" borderId="17" xfId="0" applyNumberFormat="1" applyFont="1" applyBorder="1" applyAlignment="1">
      <alignment vertical="center"/>
    </xf>
    <xf numFmtId="4" fontId="18" fillId="0" borderId="17" xfId="63" applyNumberFormat="1" applyFont="1" applyFill="1" applyBorder="1" applyAlignment="1">
      <alignment vertical="center"/>
    </xf>
    <xf numFmtId="4" fontId="18" fillId="0" borderId="23" xfId="0" applyNumberFormat="1" applyFont="1" applyBorder="1" applyAlignment="1">
      <alignment vertical="center" wrapText="1"/>
    </xf>
    <xf numFmtId="4" fontId="18" fillId="0" borderId="0" xfId="0" applyNumberFormat="1" applyFont="1" applyBorder="1" applyAlignment="1">
      <alignment vertical="center" wrapText="1"/>
    </xf>
    <xf numFmtId="4" fontId="18" fillId="0" borderId="17" xfId="0" applyNumberFormat="1" applyFont="1" applyBorder="1" applyAlignment="1">
      <alignment vertical="center" wrapText="1"/>
    </xf>
    <xf numFmtId="171" fontId="19" fillId="0" borderId="23" xfId="63" applyFont="1" applyFill="1" applyBorder="1" applyAlignment="1">
      <alignment horizontal="center" vertical="center"/>
    </xf>
    <xf numFmtId="171" fontId="0" fillId="0" borderId="18" xfId="63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top"/>
    </xf>
    <xf numFmtId="4" fontId="18" fillId="0" borderId="17" xfId="63" applyNumberFormat="1" applyFont="1" applyFill="1" applyBorder="1" applyAlignment="1">
      <alignment horizontal="center" vertical="center"/>
    </xf>
    <xf numFmtId="4" fontId="18" fillId="0" borderId="18" xfId="63" applyNumberFormat="1" applyFont="1" applyFill="1" applyBorder="1" applyAlignment="1">
      <alignment horizontal="center" vertical="center"/>
    </xf>
    <xf numFmtId="2" fontId="18" fillId="0" borderId="17" xfId="63" applyNumberFormat="1" applyFont="1" applyFill="1" applyBorder="1" applyAlignment="1">
      <alignment horizontal="justify" vertical="center"/>
    </xf>
    <xf numFmtId="2" fontId="18" fillId="0" borderId="23" xfId="63" applyNumberFormat="1" applyFont="1" applyFill="1" applyBorder="1" applyAlignment="1">
      <alignment horizontal="right" vertical="center"/>
    </xf>
    <xf numFmtId="2" fontId="18" fillId="0" borderId="17" xfId="63" applyNumberFormat="1" applyFont="1" applyFill="1" applyBorder="1" applyAlignment="1">
      <alignment horizontal="right" vertical="center"/>
    </xf>
    <xf numFmtId="2" fontId="18" fillId="0" borderId="23" xfId="0" applyNumberFormat="1" applyFont="1" applyBorder="1" applyAlignment="1">
      <alignment vertical="center" wrapText="1"/>
    </xf>
    <xf numFmtId="2" fontId="18" fillId="0" borderId="0" xfId="0" applyNumberFormat="1" applyFont="1" applyBorder="1" applyAlignment="1">
      <alignment vertical="center" wrapText="1"/>
    </xf>
    <xf numFmtId="2" fontId="18" fillId="0" borderId="18" xfId="0" applyNumberFormat="1" applyFont="1" applyBorder="1" applyAlignment="1">
      <alignment vertical="center" wrapText="1"/>
    </xf>
    <xf numFmtId="171" fontId="19" fillId="0" borderId="17" xfId="63" applyFont="1" applyFill="1" applyBorder="1" applyAlignment="1">
      <alignment horizontal="center" vertical="center"/>
    </xf>
    <xf numFmtId="2" fontId="18" fillId="0" borderId="0" xfId="63" applyNumberFormat="1" applyFont="1" applyFill="1" applyBorder="1" applyAlignment="1">
      <alignment horizontal="right" vertical="center"/>
    </xf>
    <xf numFmtId="2" fontId="18" fillId="0" borderId="18" xfId="63" applyNumberFormat="1" applyFont="1" applyFill="1" applyBorder="1" applyAlignment="1">
      <alignment horizontal="right" vertical="center"/>
    </xf>
    <xf numFmtId="2" fontId="18" fillId="0" borderId="18" xfId="0" applyNumberFormat="1" applyFont="1" applyBorder="1" applyAlignment="1">
      <alignment vertical="top" wrapText="1"/>
    </xf>
    <xf numFmtId="4" fontId="18" fillId="0" borderId="0" xfId="0" applyNumberFormat="1" applyFont="1" applyBorder="1" applyAlignment="1">
      <alignment horizontal="left"/>
    </xf>
    <xf numFmtId="10" fontId="0" fillId="0" borderId="23" xfId="63" applyNumberFormat="1" applyFont="1" applyFill="1" applyBorder="1" applyAlignment="1">
      <alignment horizontal="center" vertical="center"/>
    </xf>
    <xf numFmtId="4" fontId="18" fillId="0" borderId="0" xfId="63" applyNumberFormat="1" applyFont="1" applyFill="1" applyBorder="1" applyAlignment="1">
      <alignment horizontal="justify" vertical="center"/>
    </xf>
    <xf numFmtId="4" fontId="18" fillId="0" borderId="17" xfId="63" applyNumberFormat="1" applyFont="1" applyFill="1" applyBorder="1" applyAlignment="1">
      <alignment horizontal="right" vertical="center"/>
    </xf>
    <xf numFmtId="4" fontId="18" fillId="0" borderId="23" xfId="63" applyNumberFormat="1" applyFont="1" applyFill="1" applyBorder="1" applyAlignment="1">
      <alignment horizontal="right" vertical="center"/>
    </xf>
    <xf numFmtId="4" fontId="18" fillId="0" borderId="17" xfId="63" applyNumberFormat="1" applyFont="1" applyFill="1" applyBorder="1" applyAlignment="1">
      <alignment horizontal="justify" vertical="center"/>
    </xf>
    <xf numFmtId="4" fontId="18" fillId="0" borderId="18" xfId="63" applyNumberFormat="1" applyFont="1" applyFill="1" applyBorder="1" applyAlignment="1">
      <alignment horizontal="right" vertical="center"/>
    </xf>
    <xf numFmtId="39" fontId="18" fillId="0" borderId="0" xfId="63" applyNumberFormat="1" applyFont="1" applyFill="1" applyBorder="1" applyAlignment="1">
      <alignment horizontal="right" vertical="center"/>
    </xf>
    <xf numFmtId="10" fontId="18" fillId="0" borderId="18" xfId="63" applyNumberFormat="1" applyFont="1" applyFill="1" applyBorder="1" applyAlignment="1">
      <alignment horizontal="right" vertical="center"/>
    </xf>
    <xf numFmtId="4" fontId="18" fillId="0" borderId="17" xfId="0" applyNumberFormat="1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171" fontId="0" fillId="0" borderId="0" xfId="63" applyFont="1" applyFill="1" applyBorder="1" applyAlignment="1">
      <alignment horizontal="justify" vertical="center"/>
    </xf>
    <xf numFmtId="10" fontId="0" fillId="0" borderId="17" xfId="63" applyNumberFormat="1" applyFont="1" applyFill="1" applyBorder="1" applyAlignment="1">
      <alignment horizontal="right" vertical="center"/>
    </xf>
    <xf numFmtId="4" fontId="0" fillId="0" borderId="23" xfId="0" applyNumberFormat="1" applyFont="1" applyBorder="1" applyAlignment="1">
      <alignment vertical="top" wrapText="1"/>
    </xf>
    <xf numFmtId="171" fontId="0" fillId="0" borderId="23" xfId="63" applyFont="1" applyFill="1" applyBorder="1" applyAlignment="1">
      <alignment horizontal="justify" vertical="center"/>
    </xf>
    <xf numFmtId="10" fontId="0" fillId="0" borderId="0" xfId="63" applyNumberFormat="1" applyFont="1" applyFill="1" applyBorder="1" applyAlignment="1">
      <alignment horizontal="right" vertical="center"/>
    </xf>
    <xf numFmtId="4" fontId="0" fillId="0" borderId="17" xfId="0" applyNumberFormat="1" applyFont="1" applyBorder="1" applyAlignment="1">
      <alignment vertical="top" wrapText="1"/>
    </xf>
    <xf numFmtId="10" fontId="0" fillId="0" borderId="17" xfId="63" applyNumberFormat="1" applyFont="1" applyFill="1" applyBorder="1" applyAlignment="1">
      <alignment vertical="center"/>
    </xf>
    <xf numFmtId="4" fontId="0" fillId="0" borderId="23" xfId="0" applyNumberFormat="1" applyFont="1" applyBorder="1" applyAlignment="1">
      <alignment vertical="center" wrapText="1"/>
    </xf>
    <xf numFmtId="4" fontId="18" fillId="0" borderId="23" xfId="0" applyNumberFormat="1" applyFont="1" applyBorder="1" applyAlignment="1">
      <alignment horizontal="center" vertical="top" wrapText="1"/>
    </xf>
    <xf numFmtId="4" fontId="18" fillId="0" borderId="0" xfId="0" applyNumberFormat="1" applyFont="1" applyBorder="1" applyAlignment="1">
      <alignment horizontal="center" vertical="top" wrapText="1"/>
    </xf>
    <xf numFmtId="4" fontId="18" fillId="0" borderId="17" xfId="0" applyNumberFormat="1" applyFont="1" applyBorder="1" applyAlignment="1">
      <alignment horizontal="center" vertical="top" wrapText="1"/>
    </xf>
    <xf numFmtId="4" fontId="18" fillId="0" borderId="23" xfId="63" applyNumberFormat="1" applyFont="1" applyFill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top" wrapText="1"/>
    </xf>
    <xf numFmtId="4" fontId="18" fillId="0" borderId="18" xfId="0" applyNumberFormat="1" applyFont="1" applyBorder="1" applyAlignment="1">
      <alignment vertical="top" wrapText="1"/>
    </xf>
    <xf numFmtId="4" fontId="18" fillId="0" borderId="0" xfId="0" applyNumberFormat="1" applyFont="1" applyBorder="1" applyAlignment="1">
      <alignment horizontal="right"/>
    </xf>
    <xf numFmtId="4" fontId="18" fillId="0" borderId="23" xfId="0" applyNumberFormat="1" applyFont="1" applyBorder="1" applyAlignment="1">
      <alignment/>
    </xf>
    <xf numFmtId="4" fontId="18" fillId="0" borderId="18" xfId="0" applyNumberFormat="1" applyFont="1" applyBorder="1" applyAlignment="1">
      <alignment horizontal="left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19" fillId="0" borderId="23" xfId="63" applyNumberFormat="1" applyFont="1" applyFill="1" applyBorder="1" applyAlignment="1">
      <alignment horizontal="center" vertical="center"/>
    </xf>
    <xf numFmtId="4" fontId="18" fillId="0" borderId="23" xfId="0" applyNumberFormat="1" applyFont="1" applyBorder="1" applyAlignment="1">
      <alignment horizontal="center" vertical="center"/>
    </xf>
    <xf numFmtId="10" fontId="0" fillId="0" borderId="23" xfId="63" applyNumberFormat="1" applyFont="1" applyFill="1" applyBorder="1" applyAlignment="1">
      <alignment horizontal="right" vertical="center"/>
    </xf>
    <xf numFmtId="0" fontId="20" fillId="0" borderId="0" xfId="50" applyFont="1" applyBorder="1">
      <alignment/>
      <protection/>
    </xf>
    <xf numFmtId="4" fontId="18" fillId="0" borderId="31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10" fontId="0" fillId="0" borderId="27" xfId="63" applyNumberFormat="1" applyFont="1" applyFill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 wrapText="1"/>
    </xf>
    <xf numFmtId="171" fontId="0" fillId="0" borderId="31" xfId="63" applyFont="1" applyFill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0" fontId="0" fillId="0" borderId="28" xfId="63" applyNumberFormat="1" applyFont="1" applyFill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 wrapText="1"/>
    </xf>
    <xf numFmtId="171" fontId="0" fillId="0" borderId="22" xfId="63" applyFont="1" applyFill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/>
    </xf>
    <xf numFmtId="4" fontId="18" fillId="0" borderId="23" xfId="0" applyNumberFormat="1" applyFont="1" applyBorder="1" applyAlignment="1">
      <alignment horizontal="center"/>
    </xf>
    <xf numFmtId="0" fontId="18" fillId="0" borderId="30" xfId="0" applyFont="1" applyFill="1" applyBorder="1" applyAlignment="1">
      <alignment horizontal="right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justify" vertical="top"/>
    </xf>
    <xf numFmtId="0" fontId="18" fillId="0" borderId="27" xfId="0" applyFont="1" applyFill="1" applyBorder="1" applyAlignment="1">
      <alignment horizontal="center" vertical="top"/>
    </xf>
    <xf numFmtId="4" fontId="18" fillId="0" borderId="27" xfId="63" applyNumberFormat="1" applyFont="1" applyFill="1" applyBorder="1" applyAlignment="1">
      <alignment horizontal="center" vertical="center"/>
    </xf>
    <xf numFmtId="4" fontId="18" fillId="0" borderId="27" xfId="0" applyNumberFormat="1" applyFont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justify" vertical="top"/>
    </xf>
    <xf numFmtId="0" fontId="18" fillId="0" borderId="28" xfId="0" applyFont="1" applyFill="1" applyBorder="1" applyAlignment="1">
      <alignment horizontal="center" vertical="top"/>
    </xf>
    <xf numFmtId="4" fontId="18" fillId="0" borderId="28" xfId="63" applyNumberFormat="1" applyFont="1" applyFill="1" applyBorder="1" applyAlignment="1">
      <alignment horizontal="center" vertical="center"/>
    </xf>
    <xf numFmtId="4" fontId="18" fillId="0" borderId="28" xfId="0" applyNumberFormat="1" applyFont="1" applyBorder="1" applyAlignment="1">
      <alignment horizontal="center" vertical="center" wrapText="1"/>
    </xf>
    <xf numFmtId="4" fontId="18" fillId="0" borderId="31" xfId="63" applyNumberFormat="1" applyFont="1" applyFill="1" applyBorder="1" applyAlignment="1">
      <alignment horizontal="center" vertical="center"/>
    </xf>
    <xf numFmtId="4" fontId="19" fillId="0" borderId="31" xfId="63" applyNumberFormat="1" applyFont="1" applyFill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right" vertical="center"/>
    </xf>
    <xf numFmtId="0" fontId="18" fillId="0" borderId="17" xfId="0" applyFont="1" applyBorder="1" applyAlignment="1">
      <alignment horizontal="center" vertical="top"/>
    </xf>
    <xf numFmtId="4" fontId="18" fillId="0" borderId="0" xfId="0" applyNumberFormat="1" applyFont="1" applyBorder="1" applyAlignment="1">
      <alignment horizontal="left" vertical="top"/>
    </xf>
    <xf numFmtId="4" fontId="18" fillId="0" borderId="17" xfId="0" applyNumberFormat="1" applyFont="1" applyBorder="1" applyAlignment="1">
      <alignment horizontal="center" vertical="top"/>
    </xf>
    <xf numFmtId="0" fontId="4" fillId="0" borderId="18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3" fillId="0" borderId="17" xfId="50" applyFont="1" applyBorder="1" applyAlignment="1">
      <alignment horizontal="center"/>
      <protection/>
    </xf>
    <xf numFmtId="4" fontId="4" fillId="0" borderId="18" xfId="50" applyNumberFormat="1" applyFont="1" applyBorder="1" applyAlignment="1">
      <alignment horizontal="right"/>
      <protection/>
    </xf>
    <xf numFmtId="4" fontId="4" fillId="0" borderId="17" xfId="50" applyNumberFormat="1" applyFont="1" applyBorder="1" applyAlignment="1">
      <alignment horizontal="right"/>
      <protection/>
    </xf>
    <xf numFmtId="4" fontId="4" fillId="0" borderId="17" xfId="50" applyNumberFormat="1" applyFont="1" applyBorder="1">
      <alignment/>
      <protection/>
    </xf>
    <xf numFmtId="4" fontId="4" fillId="0" borderId="23" xfId="50" applyNumberFormat="1" applyFont="1" applyBorder="1" applyAlignment="1">
      <alignment horizontal="right"/>
      <protection/>
    </xf>
    <xf numFmtId="4" fontId="4" fillId="0" borderId="23" xfId="50" applyNumberFormat="1" applyFont="1" applyBorder="1">
      <alignment/>
      <protection/>
    </xf>
    <xf numFmtId="0" fontId="3" fillId="0" borderId="45" xfId="50" applyFont="1" applyBorder="1" applyAlignment="1">
      <alignment horizontal="center"/>
      <protection/>
    </xf>
    <xf numFmtId="0" fontId="4" fillId="0" borderId="46" xfId="50" applyFont="1" applyBorder="1">
      <alignment/>
      <protection/>
    </xf>
    <xf numFmtId="0" fontId="4" fillId="0" borderId="45" xfId="50" applyFont="1" applyBorder="1" applyAlignment="1">
      <alignment horizontal="center"/>
      <protection/>
    </xf>
    <xf numFmtId="4" fontId="4" fillId="0" borderId="46" xfId="50" applyNumberFormat="1" applyFont="1" applyBorder="1" applyAlignment="1">
      <alignment horizontal="right"/>
      <protection/>
    </xf>
    <xf numFmtId="4" fontId="4" fillId="0" borderId="45" xfId="50" applyNumberFormat="1" applyFont="1" applyBorder="1">
      <alignment/>
      <protection/>
    </xf>
    <xf numFmtId="4" fontId="4" fillId="0" borderId="46" xfId="50" applyNumberFormat="1" applyFont="1" applyBorder="1">
      <alignment/>
      <protection/>
    </xf>
    <xf numFmtId="4" fontId="3" fillId="0" borderId="17" xfId="50" applyNumberFormat="1" applyFont="1" applyBorder="1" applyAlignment="1">
      <alignment horizontal="right"/>
      <protection/>
    </xf>
    <xf numFmtId="3" fontId="4" fillId="0" borderId="17" xfId="50" applyNumberFormat="1" applyFont="1" applyBorder="1" applyAlignment="1">
      <alignment horizontal="center"/>
      <protection/>
    </xf>
    <xf numFmtId="4" fontId="18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vertical="center"/>
    </xf>
    <xf numFmtId="4" fontId="18" fillId="0" borderId="23" xfId="0" applyNumberFormat="1" applyFont="1" applyBorder="1" applyAlignment="1">
      <alignment vertical="center"/>
    </xf>
    <xf numFmtId="3" fontId="4" fillId="0" borderId="18" xfId="50" applyNumberFormat="1" applyFont="1" applyBorder="1" applyAlignment="1">
      <alignment horizontal="center"/>
      <protection/>
    </xf>
    <xf numFmtId="0" fontId="4" fillId="0" borderId="18" xfId="50" applyFont="1" applyBorder="1">
      <alignment/>
      <protection/>
    </xf>
    <xf numFmtId="0" fontId="3" fillId="0" borderId="18" xfId="50" applyFont="1" applyBorder="1">
      <alignment/>
      <protection/>
    </xf>
    <xf numFmtId="0" fontId="4" fillId="0" borderId="18" xfId="50" applyFont="1" applyFill="1" applyBorder="1">
      <alignment/>
      <protection/>
    </xf>
    <xf numFmtId="4" fontId="4" fillId="0" borderId="18" xfId="50" applyNumberFormat="1" applyFont="1" applyBorder="1" applyAlignment="1">
      <alignment horizontal="center"/>
      <protection/>
    </xf>
    <xf numFmtId="3" fontId="4" fillId="0" borderId="30" xfId="50" applyNumberFormat="1" applyFont="1" applyBorder="1" applyAlignment="1">
      <alignment horizontal="center"/>
      <protection/>
    </xf>
    <xf numFmtId="0" fontId="4" fillId="0" borderId="27" xfId="50" applyFont="1" applyBorder="1" applyAlignment="1">
      <alignment horizontal="center"/>
      <protection/>
    </xf>
    <xf numFmtId="0" fontId="4" fillId="0" borderId="30" xfId="50" applyFont="1" applyBorder="1">
      <alignment/>
      <protection/>
    </xf>
    <xf numFmtId="0" fontId="4" fillId="0" borderId="30" xfId="50" applyFont="1" applyBorder="1" applyAlignment="1">
      <alignment horizontal="center"/>
      <protection/>
    </xf>
    <xf numFmtId="4" fontId="4" fillId="0" borderId="30" xfId="50" applyNumberFormat="1" applyFont="1" applyBorder="1" applyAlignment="1">
      <alignment horizontal="center"/>
      <protection/>
    </xf>
    <xf numFmtId="4" fontId="4" fillId="0" borderId="30" xfId="50" applyNumberFormat="1" applyFont="1" applyBorder="1" applyAlignment="1">
      <alignment horizontal="right"/>
      <protection/>
    </xf>
    <xf numFmtId="4" fontId="4" fillId="0" borderId="27" xfId="50" applyNumberFormat="1" applyFont="1" applyBorder="1" applyAlignment="1">
      <alignment horizontal="right"/>
      <protection/>
    </xf>
    <xf numFmtId="4" fontId="3" fillId="0" borderId="27" xfId="50" applyNumberFormat="1" applyFont="1" applyBorder="1" applyAlignment="1">
      <alignment horizontal="right"/>
      <protection/>
    </xf>
    <xf numFmtId="4" fontId="3" fillId="0" borderId="23" xfId="50" applyNumberFormat="1" applyFont="1" applyBorder="1" applyAlignment="1">
      <alignment horizontal="right"/>
      <protection/>
    </xf>
    <xf numFmtId="0" fontId="4" fillId="0" borderId="29" xfId="50" applyFont="1" applyBorder="1">
      <alignment/>
      <protection/>
    </xf>
    <xf numFmtId="4" fontId="4" fillId="0" borderId="29" xfId="50" applyNumberFormat="1" applyFont="1" applyBorder="1" applyAlignment="1">
      <alignment horizontal="center"/>
      <protection/>
    </xf>
    <xf numFmtId="4" fontId="4" fillId="0" borderId="29" xfId="50" applyNumberFormat="1" applyFont="1" applyBorder="1" applyAlignment="1">
      <alignment horizontal="right"/>
      <protection/>
    </xf>
    <xf numFmtId="4" fontId="4" fillId="0" borderId="31" xfId="50" applyNumberFormat="1" applyFont="1" applyBorder="1" applyAlignment="1">
      <alignment horizontal="right"/>
      <protection/>
    </xf>
    <xf numFmtId="0" fontId="17" fillId="37" borderId="24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17" fillId="37" borderId="2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34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left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ilha Escola Municipal Nova Esperanç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0</xdr:row>
      <xdr:rowOff>66675</xdr:rowOff>
    </xdr:from>
    <xdr:to>
      <xdr:col>3</xdr:col>
      <xdr:colOff>1619250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66675"/>
          <a:ext cx="762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104775</xdr:rowOff>
    </xdr:from>
    <xdr:to>
      <xdr:col>8</xdr:col>
      <xdr:colOff>923925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04775"/>
          <a:ext cx="876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0</xdr:row>
      <xdr:rowOff>104775</xdr:rowOff>
    </xdr:from>
    <xdr:to>
      <xdr:col>12</xdr:col>
      <xdr:colOff>600075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04775"/>
          <a:ext cx="952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123825</xdr:rowOff>
    </xdr:from>
    <xdr:to>
      <xdr:col>8</xdr:col>
      <xdr:colOff>942975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23825"/>
          <a:ext cx="1228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0</xdr:row>
      <xdr:rowOff>142875</xdr:rowOff>
    </xdr:from>
    <xdr:to>
      <xdr:col>12</xdr:col>
      <xdr:colOff>590550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428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142875</xdr:rowOff>
    </xdr:from>
    <xdr:to>
      <xdr:col>8</xdr:col>
      <xdr:colOff>876300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42875"/>
          <a:ext cx="876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161925</xdr:rowOff>
    </xdr:from>
    <xdr:to>
      <xdr:col>12</xdr:col>
      <xdr:colOff>733425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161925"/>
          <a:ext cx="1076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0</xdr:row>
      <xdr:rowOff>161925</xdr:rowOff>
    </xdr:from>
    <xdr:to>
      <xdr:col>8</xdr:col>
      <xdr:colOff>866775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161925"/>
          <a:ext cx="885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142875</xdr:rowOff>
    </xdr:from>
    <xdr:to>
      <xdr:col>12</xdr:col>
      <xdr:colOff>676275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42875"/>
          <a:ext cx="1028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123825</xdr:rowOff>
    </xdr:from>
    <xdr:to>
      <xdr:col>8</xdr:col>
      <xdr:colOff>819150</xdr:colOff>
      <xdr:row>3</xdr:row>
      <xdr:rowOff>361950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23825"/>
          <a:ext cx="2667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0</xdr:row>
      <xdr:rowOff>152400</xdr:rowOff>
    </xdr:from>
    <xdr:to>
      <xdr:col>8</xdr:col>
      <xdr:colOff>904875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52400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152400</xdr:rowOff>
    </xdr:from>
    <xdr:to>
      <xdr:col>12</xdr:col>
      <xdr:colOff>809625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52400"/>
          <a:ext cx="1171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180975</xdr:rowOff>
    </xdr:from>
    <xdr:to>
      <xdr:col>8</xdr:col>
      <xdr:colOff>904875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80975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76200</xdr:rowOff>
    </xdr:from>
    <xdr:to>
      <xdr:col>12</xdr:col>
      <xdr:colOff>638175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6200"/>
          <a:ext cx="933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142875</xdr:rowOff>
    </xdr:from>
    <xdr:to>
      <xdr:col>8</xdr:col>
      <xdr:colOff>895350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42875"/>
          <a:ext cx="876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0</xdr:row>
      <xdr:rowOff>161925</xdr:rowOff>
    </xdr:from>
    <xdr:to>
      <xdr:col>12</xdr:col>
      <xdr:colOff>657225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6192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152400</xdr:rowOff>
    </xdr:from>
    <xdr:to>
      <xdr:col>8</xdr:col>
      <xdr:colOff>942975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52400"/>
          <a:ext cx="876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0</xdr:row>
      <xdr:rowOff>85725</xdr:rowOff>
    </xdr:from>
    <xdr:to>
      <xdr:col>12</xdr:col>
      <xdr:colOff>609600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85725"/>
          <a:ext cx="914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2" max="2" width="34.140625" style="0" customWidth="1"/>
    <col min="3" max="3" width="23.00390625" style="0" customWidth="1"/>
    <col min="4" max="4" width="25.57421875" style="0" customWidth="1"/>
    <col min="5" max="5" width="13.8515625" style="0" customWidth="1"/>
    <col min="7" max="7" width="10.140625" style="0" bestFit="1" customWidth="1"/>
  </cols>
  <sheetData>
    <row r="1" spans="1:4" ht="12.75">
      <c r="A1" s="144"/>
      <c r="B1" s="145"/>
      <c r="C1" s="145"/>
      <c r="D1" s="146"/>
    </row>
    <row r="2" spans="1:4" ht="15.75">
      <c r="A2" s="120" t="s">
        <v>26</v>
      </c>
      <c r="B2" s="121"/>
      <c r="C2" s="121"/>
      <c r="D2" s="122"/>
    </row>
    <row r="3" spans="1:4" ht="15.75">
      <c r="A3" s="120" t="s">
        <v>27</v>
      </c>
      <c r="B3" s="121"/>
      <c r="C3" s="121"/>
      <c r="D3" s="122"/>
    </row>
    <row r="4" spans="1:4" ht="12.75">
      <c r="A4" s="126"/>
      <c r="B4" s="123"/>
      <c r="C4" s="124" t="s">
        <v>108</v>
      </c>
      <c r="D4" s="124"/>
    </row>
    <row r="5" spans="1:4" ht="13.5" customHeight="1" thickBot="1">
      <c r="A5" s="454" t="s">
        <v>107</v>
      </c>
      <c r="B5" s="455"/>
      <c r="C5" s="455"/>
      <c r="D5" s="456"/>
    </row>
    <row r="6" spans="1:5" ht="31.5" customHeight="1" thickTop="1">
      <c r="A6" s="125"/>
      <c r="B6" s="143" t="s">
        <v>100</v>
      </c>
      <c r="C6" s="143" t="s">
        <v>140</v>
      </c>
      <c r="D6" s="147" t="s">
        <v>141</v>
      </c>
      <c r="E6" s="105"/>
    </row>
    <row r="7" spans="1:5" ht="30" customHeight="1">
      <c r="A7" s="148" t="s">
        <v>132</v>
      </c>
      <c r="B7" s="127" t="s">
        <v>109</v>
      </c>
      <c r="C7" s="108">
        <v>1320</v>
      </c>
      <c r="D7" s="109">
        <f>'Estr. João Brito'!I8</f>
        <v>358049.15</v>
      </c>
      <c r="E7" s="1"/>
    </row>
    <row r="8" spans="1:4" ht="31.5" customHeight="1">
      <c r="A8" s="148" t="s">
        <v>133</v>
      </c>
      <c r="B8" s="112" t="s">
        <v>104</v>
      </c>
      <c r="C8" s="111">
        <v>600</v>
      </c>
      <c r="D8" s="109">
        <f>'Vale dos Sonhos Joaquim'!I23</f>
        <v>122805.5</v>
      </c>
    </row>
    <row r="9" spans="1:4" ht="20.25" customHeight="1">
      <c r="A9" s="148" t="s">
        <v>135</v>
      </c>
      <c r="B9" s="110" t="s">
        <v>101</v>
      </c>
      <c r="C9" s="111">
        <v>600</v>
      </c>
      <c r="D9" s="109">
        <f>'RuaJoão XXIII Pirai'!I8</f>
        <v>148563.41</v>
      </c>
    </row>
    <row r="10" spans="1:4" ht="29.25" customHeight="1">
      <c r="A10" s="148" t="s">
        <v>136</v>
      </c>
      <c r="B10" s="112" t="s">
        <v>103</v>
      </c>
      <c r="C10" s="111">
        <v>855</v>
      </c>
      <c r="D10" s="109">
        <f>'Vale Verde (Tião Cruz)'!I23</f>
        <v>210794.41</v>
      </c>
    </row>
    <row r="11" spans="1:4" ht="33" customHeight="1">
      <c r="A11" s="148" t="s">
        <v>134</v>
      </c>
      <c r="B11" s="112" t="s">
        <v>102</v>
      </c>
      <c r="C11" s="111">
        <v>432</v>
      </c>
      <c r="D11" s="109">
        <f>'Rua Omar Ferreira'!I23</f>
        <v>98971.18</v>
      </c>
    </row>
    <row r="12" spans="1:4" ht="30.75" customHeight="1">
      <c r="A12" s="148" t="s">
        <v>137</v>
      </c>
      <c r="B12" s="112" t="s">
        <v>105</v>
      </c>
      <c r="C12" s="111">
        <v>665</v>
      </c>
      <c r="D12" s="109">
        <f>'Rua as Margens RJ 133'!I23</f>
        <v>146185.66</v>
      </c>
    </row>
    <row r="13" spans="1:7" ht="21.75" customHeight="1">
      <c r="A13" s="148" t="s">
        <v>138</v>
      </c>
      <c r="B13" s="112" t="s">
        <v>106</v>
      </c>
      <c r="C13" s="111">
        <v>98</v>
      </c>
      <c r="D13" s="109">
        <f>'Rua Projetada Sossego II'!I9</f>
        <v>16497.06</v>
      </c>
      <c r="G13" s="206"/>
    </row>
    <row r="14" spans="1:4" ht="27.75" customHeight="1">
      <c r="A14" s="148" t="s">
        <v>138</v>
      </c>
      <c r="B14" s="112" t="s">
        <v>110</v>
      </c>
      <c r="C14" s="111">
        <v>323</v>
      </c>
      <c r="D14" s="109">
        <f>'Rua Projetada Sossego II'!I20</f>
        <v>71315.95</v>
      </c>
    </row>
    <row r="15" spans="1:4" ht="21.75" customHeight="1">
      <c r="A15" s="148" t="s">
        <v>138</v>
      </c>
      <c r="B15" s="112" t="s">
        <v>111</v>
      </c>
      <c r="C15" s="111">
        <v>360</v>
      </c>
      <c r="D15" s="109">
        <f>'Rua Projetada Sossego II'!I33</f>
        <v>101077.04</v>
      </c>
    </row>
    <row r="16" spans="1:4" ht="29.25" customHeight="1">
      <c r="A16" s="148" t="s">
        <v>139</v>
      </c>
      <c r="B16" s="112" t="s">
        <v>113</v>
      </c>
      <c r="C16" s="111">
        <v>1700</v>
      </c>
      <c r="D16" s="109">
        <f>'Rua Esperança'!I23</f>
        <v>405182.97</v>
      </c>
    </row>
    <row r="17" spans="1:4" ht="12.75">
      <c r="A17" s="113"/>
      <c r="B17" s="113"/>
      <c r="C17" s="111"/>
      <c r="D17" s="109"/>
    </row>
    <row r="18" spans="1:4" ht="12.75">
      <c r="A18" s="116"/>
      <c r="B18" s="116"/>
      <c r="C18" s="114" t="s">
        <v>2</v>
      </c>
      <c r="D18" s="115">
        <f>SUM(D7:D16)</f>
        <v>1679442.33</v>
      </c>
    </row>
    <row r="19" spans="1:4" ht="12.75">
      <c r="A19" s="113"/>
      <c r="B19" s="117"/>
      <c r="C19" s="118"/>
      <c r="D19" s="119"/>
    </row>
    <row r="20" spans="3:4" ht="12.75">
      <c r="C20" s="107"/>
      <c r="D20" s="106"/>
    </row>
    <row r="21" spans="3:4" ht="12.75">
      <c r="C21" s="107"/>
      <c r="D21" s="106"/>
    </row>
    <row r="22" spans="3:4" ht="12.75">
      <c r="C22" s="107"/>
      <c r="D22" s="106"/>
    </row>
    <row r="23" spans="3:4" ht="12.75">
      <c r="C23" s="107"/>
      <c r="D23" s="106"/>
    </row>
    <row r="24" spans="3:4" ht="12.75">
      <c r="C24" s="107"/>
      <c r="D24" s="106"/>
    </row>
    <row r="25" spans="3:4" ht="12.75">
      <c r="C25" s="107"/>
      <c r="D25" s="106"/>
    </row>
    <row r="26" spans="3:4" ht="12.75">
      <c r="C26" s="107"/>
      <c r="D26" s="106"/>
    </row>
    <row r="27" spans="3:4" ht="12.75">
      <c r="C27" s="107"/>
      <c r="D27" s="106"/>
    </row>
    <row r="28" spans="3:4" ht="12.75">
      <c r="C28" s="107"/>
      <c r="D28" s="106"/>
    </row>
    <row r="29" spans="3:4" ht="12.75">
      <c r="C29" s="107"/>
      <c r="D29" s="106"/>
    </row>
    <row r="30" spans="3:4" ht="12.75">
      <c r="C30" s="107"/>
      <c r="D30" s="106"/>
    </row>
    <row r="31" spans="3:4" ht="12.75">
      <c r="C31" s="107"/>
      <c r="D31" s="106"/>
    </row>
    <row r="32" spans="3:4" ht="12.75">
      <c r="C32" s="107"/>
      <c r="D32" s="106"/>
    </row>
    <row r="33" spans="3:4" ht="12.75">
      <c r="C33" s="107"/>
      <c r="D33" s="107"/>
    </row>
    <row r="34" spans="3:4" ht="12.75">
      <c r="C34" s="107"/>
      <c r="D34" s="107"/>
    </row>
    <row r="35" spans="3:4" ht="12.75">
      <c r="C35" s="107"/>
      <c r="D35" s="107"/>
    </row>
    <row r="36" spans="3:4" ht="12.75">
      <c r="C36" s="107"/>
      <c r="D36" s="107"/>
    </row>
    <row r="37" spans="3:4" ht="12.75">
      <c r="C37" s="107"/>
      <c r="D37" s="107"/>
    </row>
    <row r="38" spans="3:4" ht="12.75">
      <c r="C38" s="107"/>
      <c r="D38" s="107"/>
    </row>
    <row r="39" spans="3:4" ht="12.75">
      <c r="C39" s="107"/>
      <c r="D39" s="107"/>
    </row>
    <row r="40" spans="3:4" ht="12.75">
      <c r="C40" s="107"/>
      <c r="D40" s="107"/>
    </row>
    <row r="41" spans="3:4" ht="12.75">
      <c r="C41" s="107"/>
      <c r="D41" s="107"/>
    </row>
    <row r="42" spans="3:4" ht="12.75">
      <c r="C42" s="107"/>
      <c r="D42" s="107"/>
    </row>
    <row r="43" spans="3:4" ht="12.75">
      <c r="C43" s="107"/>
      <c r="D43" s="107"/>
    </row>
    <row r="44" spans="3:4" ht="12.75">
      <c r="C44" s="107"/>
      <c r="D44" s="107"/>
    </row>
    <row r="45" spans="3:4" ht="12.75">
      <c r="C45" s="107"/>
      <c r="D45" s="107"/>
    </row>
    <row r="46" spans="3:4" ht="12.75">
      <c r="C46" s="107"/>
      <c r="D46" s="107"/>
    </row>
    <row r="47" spans="3:4" ht="12.75">
      <c r="C47" s="107"/>
      <c r="D47" s="107"/>
    </row>
  </sheetData>
  <sheetProtection/>
  <mergeCells count="1">
    <mergeCell ref="A5:D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="85" zoomScaleNormal="60" zoomScaleSheetLayoutView="85" zoomScalePageLayoutView="0" workbookViewId="0" topLeftCell="A1">
      <selection activeCell="E2" sqref="E2:G4"/>
    </sheetView>
  </sheetViews>
  <sheetFormatPr defaultColWidth="10.28125" defaultRowHeight="12.75"/>
  <cols>
    <col min="1" max="1" width="14.00390625" style="12" customWidth="1"/>
    <col min="2" max="2" width="7.7109375" style="12" customWidth="1"/>
    <col min="3" max="3" width="54.8515625" style="12" customWidth="1"/>
    <col min="4" max="4" width="6.140625" style="12" customWidth="1"/>
    <col min="5" max="5" width="11.7109375" style="12" customWidth="1"/>
    <col min="6" max="6" width="7.8515625" style="12" customWidth="1"/>
    <col min="7" max="7" width="9.00390625" style="12" customWidth="1"/>
    <col min="8" max="8" width="8.421875" style="12" customWidth="1"/>
    <col min="9" max="9" width="14.8515625" style="12" customWidth="1"/>
    <col min="10" max="16384" width="10.28125" style="12" customWidth="1"/>
  </cols>
  <sheetData>
    <row r="1" spans="1:9" ht="15.75">
      <c r="A1" s="65" t="s">
        <v>26</v>
      </c>
      <c r="B1" s="66"/>
      <c r="C1" s="67"/>
      <c r="D1" s="67"/>
      <c r="E1" s="67"/>
      <c r="F1" s="67"/>
      <c r="G1" s="67"/>
      <c r="H1" s="67"/>
      <c r="I1" s="68"/>
    </row>
    <row r="2" spans="1:9" ht="15.75">
      <c r="A2" s="69" t="s">
        <v>258</v>
      </c>
      <c r="B2" s="70"/>
      <c r="C2" s="71"/>
      <c r="D2" s="71"/>
      <c r="E2" s="72"/>
      <c r="F2" s="71"/>
      <c r="G2" s="71"/>
      <c r="H2" s="71"/>
      <c r="I2" s="73"/>
    </row>
    <row r="3" spans="1:9" ht="15.75">
      <c r="A3" s="457" t="s">
        <v>37</v>
      </c>
      <c r="B3" s="458"/>
      <c r="C3" s="458"/>
      <c r="D3" s="71"/>
      <c r="E3" s="72"/>
      <c r="F3" s="71"/>
      <c r="G3" s="71"/>
      <c r="H3" s="71"/>
      <c r="I3" s="73"/>
    </row>
    <row r="4" spans="1:9" ht="15.75">
      <c r="A4" s="457" t="s">
        <v>35</v>
      </c>
      <c r="B4" s="458"/>
      <c r="C4" s="458"/>
      <c r="D4" s="71"/>
      <c r="E4" s="72"/>
      <c r="F4" s="71"/>
      <c r="G4" s="71"/>
      <c r="H4" s="71"/>
      <c r="I4" s="73"/>
    </row>
    <row r="5" spans="1:9" ht="15.75">
      <c r="A5" s="459"/>
      <c r="B5" s="460"/>
      <c r="C5" s="460"/>
      <c r="D5" s="460"/>
      <c r="E5" s="460"/>
      <c r="F5" s="460"/>
      <c r="G5" s="460"/>
      <c r="H5" s="460"/>
      <c r="I5" s="460"/>
    </row>
    <row r="6" spans="1:9" ht="16.5" thickBot="1">
      <c r="A6" s="74"/>
      <c r="B6" s="75"/>
      <c r="C6" s="59" t="s">
        <v>5</v>
      </c>
      <c r="D6" s="75"/>
      <c r="E6" s="76" t="s">
        <v>246</v>
      </c>
      <c r="F6" s="75"/>
      <c r="G6" s="75"/>
      <c r="H6" s="75"/>
      <c r="I6" s="77"/>
    </row>
    <row r="7" spans="1:9" ht="45.75" thickTop="1">
      <c r="A7" s="161" t="s">
        <v>39</v>
      </c>
      <c r="B7" s="161" t="s">
        <v>0</v>
      </c>
      <c r="C7" s="161" t="s">
        <v>30</v>
      </c>
      <c r="D7" s="161" t="s">
        <v>6</v>
      </c>
      <c r="E7" s="161" t="s">
        <v>7</v>
      </c>
      <c r="F7" s="161" t="s">
        <v>31</v>
      </c>
      <c r="G7" s="161" t="s">
        <v>32</v>
      </c>
      <c r="H7" s="161" t="s">
        <v>33</v>
      </c>
      <c r="I7" s="161" t="s">
        <v>34</v>
      </c>
    </row>
    <row r="8" spans="1:9" ht="15.75">
      <c r="A8" s="150"/>
      <c r="B8" s="162" t="s">
        <v>176</v>
      </c>
      <c r="C8" s="163" t="s">
        <v>155</v>
      </c>
      <c r="D8" s="153"/>
      <c r="E8" s="154"/>
      <c r="F8" s="155"/>
      <c r="G8" s="155"/>
      <c r="H8" s="155"/>
      <c r="I8" s="157">
        <f>ROUND(SUM(I9:I19),2)</f>
        <v>98971.18</v>
      </c>
    </row>
    <row r="9" spans="1:9" ht="69.75" customHeight="1">
      <c r="A9" s="168" t="s">
        <v>19</v>
      </c>
      <c r="B9" s="64" t="s">
        <v>177</v>
      </c>
      <c r="C9" s="83" t="s">
        <v>40</v>
      </c>
      <c r="D9" s="214" t="s">
        <v>41</v>
      </c>
      <c r="E9" s="359">
        <f>'MC Rua Omar Ferreira'!M9</f>
        <v>2160</v>
      </c>
      <c r="F9" s="305">
        <v>0.9</v>
      </c>
      <c r="G9" s="360">
        <v>0.2977</v>
      </c>
      <c r="H9" s="366">
        <f>F9*(1+G9)</f>
        <v>1.1679300000000001</v>
      </c>
      <c r="I9" s="362">
        <f>ROUND(SUM(E9*H9),2)</f>
        <v>2522.73</v>
      </c>
    </row>
    <row r="10" spans="1:9" ht="36">
      <c r="A10" s="169" t="s">
        <v>20</v>
      </c>
      <c r="B10" s="64" t="s">
        <v>178</v>
      </c>
      <c r="C10" s="83" t="s">
        <v>42</v>
      </c>
      <c r="D10" s="214" t="s">
        <v>53</v>
      </c>
      <c r="E10" s="359">
        <f>'MC Rua Omar Ferreira'!M11</f>
        <v>259.2</v>
      </c>
      <c r="F10" s="305">
        <v>8.96</v>
      </c>
      <c r="G10" s="360">
        <v>0.2977</v>
      </c>
      <c r="H10" s="366">
        <f aca="true" t="shared" si="0" ref="H10:H15">F10*(1+G10)</f>
        <v>11.627392000000002</v>
      </c>
      <c r="I10" s="362">
        <f aca="true" t="shared" si="1" ref="I10:I15">ROUND(SUM(E10*H10),2)</f>
        <v>3013.82</v>
      </c>
    </row>
    <row r="11" spans="1:9" ht="39.75" customHeight="1">
      <c r="A11" s="169" t="s">
        <v>25</v>
      </c>
      <c r="B11" s="64" t="s">
        <v>179</v>
      </c>
      <c r="C11" s="83" t="s">
        <v>43</v>
      </c>
      <c r="D11" s="214" t="s">
        <v>53</v>
      </c>
      <c r="E11" s="315">
        <f>'MC Rua Omar Ferreira'!M13</f>
        <v>259.2</v>
      </c>
      <c r="F11" s="305">
        <v>63.92</v>
      </c>
      <c r="G11" s="360">
        <v>0.2977</v>
      </c>
      <c r="H11" s="366">
        <f t="shared" si="0"/>
        <v>82.94898400000001</v>
      </c>
      <c r="I11" s="362">
        <f t="shared" si="1"/>
        <v>21500.38</v>
      </c>
    </row>
    <row r="12" spans="1:9" ht="72">
      <c r="A12" s="292" t="s">
        <v>255</v>
      </c>
      <c r="B12" s="64" t="s">
        <v>180</v>
      </c>
      <c r="C12" s="83" t="s">
        <v>256</v>
      </c>
      <c r="D12" s="214" t="s">
        <v>54</v>
      </c>
      <c r="E12" s="315">
        <f>'MC Rua Omar Ferreira'!M15</f>
        <v>18662.4</v>
      </c>
      <c r="F12" s="305">
        <v>0.88</v>
      </c>
      <c r="G12" s="360">
        <v>0.2977</v>
      </c>
      <c r="H12" s="366">
        <f t="shared" si="0"/>
        <v>1.141976</v>
      </c>
      <c r="I12" s="362">
        <f t="shared" si="1"/>
        <v>21312.01</v>
      </c>
    </row>
    <row r="13" spans="1:9" ht="24">
      <c r="A13" s="168" t="s">
        <v>21</v>
      </c>
      <c r="B13" s="64" t="s">
        <v>181</v>
      </c>
      <c r="C13" s="83" t="s">
        <v>44</v>
      </c>
      <c r="D13" s="214" t="s">
        <v>41</v>
      </c>
      <c r="E13" s="359">
        <f>'MC Rua Omar Ferreira'!M17</f>
        <v>2160</v>
      </c>
      <c r="F13" s="305">
        <v>8.01</v>
      </c>
      <c r="G13" s="360">
        <v>0.2977</v>
      </c>
      <c r="H13" s="366">
        <f t="shared" si="0"/>
        <v>10.394577</v>
      </c>
      <c r="I13" s="362">
        <f t="shared" si="1"/>
        <v>22452.29</v>
      </c>
    </row>
    <row r="14" spans="1:10" ht="27" customHeight="1">
      <c r="A14" s="168" t="s">
        <v>22</v>
      </c>
      <c r="B14" s="64" t="s">
        <v>182</v>
      </c>
      <c r="C14" s="83" t="s">
        <v>45</v>
      </c>
      <c r="D14" s="214" t="s">
        <v>41</v>
      </c>
      <c r="E14" s="359">
        <f>'MC Rua Omar Ferreira'!M19</f>
        <v>2160</v>
      </c>
      <c r="F14" s="305">
        <v>1.53</v>
      </c>
      <c r="G14" s="360">
        <v>0.2977</v>
      </c>
      <c r="H14" s="366">
        <f t="shared" si="0"/>
        <v>1.985481</v>
      </c>
      <c r="I14" s="362">
        <f t="shared" si="1"/>
        <v>4288.64</v>
      </c>
      <c r="J14" s="41"/>
    </row>
    <row r="15" spans="1:10" ht="89.25" customHeight="1">
      <c r="A15" s="168" t="s">
        <v>23</v>
      </c>
      <c r="B15" s="64" t="s">
        <v>183</v>
      </c>
      <c r="C15" s="83" t="s">
        <v>46</v>
      </c>
      <c r="D15" s="214" t="s">
        <v>53</v>
      </c>
      <c r="E15" s="315">
        <f>'MC Rua Omar Ferreira'!M21</f>
        <v>108</v>
      </c>
      <c r="F15" s="310">
        <v>39.73</v>
      </c>
      <c r="G15" s="360">
        <v>0.2977</v>
      </c>
      <c r="H15" s="366">
        <f t="shared" si="0"/>
        <v>51.557621</v>
      </c>
      <c r="I15" s="362">
        <f t="shared" si="1"/>
        <v>5568.22</v>
      </c>
      <c r="J15" s="41"/>
    </row>
    <row r="16" spans="1:10" ht="30" customHeight="1">
      <c r="A16" s="169" t="s">
        <v>24</v>
      </c>
      <c r="B16" s="64" t="s">
        <v>184</v>
      </c>
      <c r="C16" s="83" t="s">
        <v>47</v>
      </c>
      <c r="D16" s="214" t="s">
        <v>18</v>
      </c>
      <c r="E16" s="315">
        <f>'MC Rua Omar Ferreira'!M23</f>
        <v>194.4</v>
      </c>
      <c r="F16" s="305">
        <v>0.57</v>
      </c>
      <c r="G16" s="360">
        <v>0.2977</v>
      </c>
      <c r="H16" s="366">
        <f>F16*(1+G16)</f>
        <v>0.7396889999999999</v>
      </c>
      <c r="I16" s="362">
        <f>ROUND(SUM(E16*H16),2)</f>
        <v>143.8</v>
      </c>
      <c r="J16" s="41"/>
    </row>
    <row r="17" spans="1:10" ht="68.25" customHeight="1">
      <c r="A17" s="170" t="s">
        <v>83</v>
      </c>
      <c r="B17" s="64" t="s">
        <v>185</v>
      </c>
      <c r="C17" s="93" t="s">
        <v>84</v>
      </c>
      <c r="D17" s="294" t="s">
        <v>85</v>
      </c>
      <c r="E17" s="294">
        <f>'MC Rua Omar Ferreira'!M25</f>
        <v>10</v>
      </c>
      <c r="F17" s="294">
        <v>859.21</v>
      </c>
      <c r="G17" s="365">
        <v>0.2977</v>
      </c>
      <c r="H17" s="366">
        <f>F17*(1+G17)</f>
        <v>1114.9968170000002</v>
      </c>
      <c r="I17" s="362">
        <f>ROUND(SUM(E17*H17),2)</f>
        <v>11149.97</v>
      </c>
      <c r="J17" s="41"/>
    </row>
    <row r="18" spans="1:10" ht="42" customHeight="1">
      <c r="A18" s="170" t="s">
        <v>86</v>
      </c>
      <c r="B18" s="64" t="s">
        <v>186</v>
      </c>
      <c r="C18" s="93" t="s">
        <v>87</v>
      </c>
      <c r="D18" s="294" t="s">
        <v>41</v>
      </c>
      <c r="E18" s="313">
        <f>'MC Rua Omar Ferreira'!M27</f>
        <v>7.2</v>
      </c>
      <c r="F18" s="294">
        <v>134.09</v>
      </c>
      <c r="G18" s="365">
        <v>0.2977</v>
      </c>
      <c r="H18" s="366">
        <f>F18*(1+G18)</f>
        <v>174.00859300000002</v>
      </c>
      <c r="I18" s="362">
        <f>ROUND(SUM(E18*H18),2)</f>
        <v>1252.86</v>
      </c>
      <c r="J18" s="41"/>
    </row>
    <row r="19" spans="1:10" ht="102.75" customHeight="1">
      <c r="A19" s="170" t="s">
        <v>88</v>
      </c>
      <c r="B19" s="64" t="s">
        <v>187</v>
      </c>
      <c r="C19" s="93" t="s">
        <v>89</v>
      </c>
      <c r="D19" s="294" t="s">
        <v>67</v>
      </c>
      <c r="E19" s="313">
        <f>'MC Rua Omar Ferreira'!M29</f>
        <v>30</v>
      </c>
      <c r="F19" s="294">
        <v>148.12</v>
      </c>
      <c r="G19" s="365">
        <v>0.2977</v>
      </c>
      <c r="H19" s="366">
        <f>F19*(1+G19)</f>
        <v>192.215324</v>
      </c>
      <c r="I19" s="362">
        <f>ROUND(SUM(E19*H19),2)</f>
        <v>5766.46</v>
      </c>
      <c r="J19" s="41"/>
    </row>
    <row r="20" spans="1:10" ht="12.75">
      <c r="A20" s="185"/>
      <c r="B20" s="78"/>
      <c r="C20" s="347"/>
      <c r="D20" s="376"/>
      <c r="E20" s="377"/>
      <c r="F20" s="378"/>
      <c r="G20" s="379"/>
      <c r="H20" s="378"/>
      <c r="I20" s="380"/>
      <c r="J20" s="41"/>
    </row>
    <row r="21" spans="1:10" ht="15">
      <c r="A21" s="188"/>
      <c r="B21" s="45"/>
      <c r="C21" s="46"/>
      <c r="D21" s="43"/>
      <c r="E21" s="47"/>
      <c r="F21" s="44"/>
      <c r="G21" s="57"/>
      <c r="H21" s="44"/>
      <c r="I21" s="137"/>
      <c r="J21" s="41"/>
    </row>
    <row r="22" spans="1:10" ht="15">
      <c r="A22" s="172"/>
      <c r="B22" s="45"/>
      <c r="C22" s="46"/>
      <c r="D22" s="43"/>
      <c r="E22" s="47"/>
      <c r="F22" s="44"/>
      <c r="G22" s="57"/>
      <c r="H22" s="44"/>
      <c r="I22" s="137"/>
      <c r="J22" s="41"/>
    </row>
    <row r="23" spans="1:10" ht="18">
      <c r="A23" s="173"/>
      <c r="B23" s="49"/>
      <c r="C23" s="52" t="s">
        <v>9</v>
      </c>
      <c r="D23" s="50"/>
      <c r="E23" s="48"/>
      <c r="F23" s="51"/>
      <c r="G23" s="58"/>
      <c r="H23" s="51"/>
      <c r="I23" s="174">
        <f>I8</f>
        <v>98971.18</v>
      </c>
      <c r="J23" s="41"/>
    </row>
    <row r="24" spans="1:10" ht="15">
      <c r="A24" s="172"/>
      <c r="B24" s="45"/>
      <c r="C24" s="53"/>
      <c r="D24" s="43"/>
      <c r="E24" s="47"/>
      <c r="F24" s="44"/>
      <c r="G24" s="57"/>
      <c r="H24" s="44"/>
      <c r="I24" s="137"/>
      <c r="J24" s="41"/>
    </row>
    <row r="25" spans="1:10" ht="15">
      <c r="A25" s="172"/>
      <c r="B25" s="45"/>
      <c r="C25" s="46"/>
      <c r="D25" s="43"/>
      <c r="E25" s="47"/>
      <c r="F25" s="44"/>
      <c r="G25" s="57"/>
      <c r="H25" s="44"/>
      <c r="I25" s="137"/>
      <c r="J25" s="41"/>
    </row>
    <row r="26" spans="1:10" ht="15">
      <c r="A26" s="172"/>
      <c r="B26" s="45"/>
      <c r="C26" s="46"/>
      <c r="D26" s="43"/>
      <c r="E26" s="47"/>
      <c r="F26" s="44"/>
      <c r="G26" s="57"/>
      <c r="H26" s="44"/>
      <c r="I26" s="137"/>
      <c r="J26" s="41"/>
    </row>
    <row r="27" spans="1:10" ht="15">
      <c r="A27" s="172"/>
      <c r="B27" s="45"/>
      <c r="C27" s="46"/>
      <c r="D27" s="43"/>
      <c r="E27" s="47"/>
      <c r="F27" s="44"/>
      <c r="G27" s="57"/>
      <c r="H27" s="44"/>
      <c r="I27" s="137"/>
      <c r="J27" s="41"/>
    </row>
    <row r="28" spans="1:10" ht="15">
      <c r="A28" s="172"/>
      <c r="B28" s="45"/>
      <c r="C28" s="46"/>
      <c r="D28" s="43"/>
      <c r="E28" s="47"/>
      <c r="F28" s="44"/>
      <c r="G28" s="57"/>
      <c r="H28" s="44"/>
      <c r="I28" s="137"/>
      <c r="J28" s="41"/>
    </row>
    <row r="29" spans="1:10" ht="15">
      <c r="A29" s="172"/>
      <c r="B29" s="45"/>
      <c r="C29" s="46"/>
      <c r="D29" s="43"/>
      <c r="E29" s="47"/>
      <c r="F29" s="44"/>
      <c r="G29" s="57"/>
      <c r="H29" s="44"/>
      <c r="I29" s="137"/>
      <c r="J29" s="41"/>
    </row>
    <row r="30" spans="1:10" ht="15">
      <c r="A30" s="172"/>
      <c r="B30" s="45"/>
      <c r="C30" s="46"/>
      <c r="D30" s="43"/>
      <c r="E30" s="47"/>
      <c r="F30" s="44"/>
      <c r="G30" s="57"/>
      <c r="H30" s="44"/>
      <c r="I30" s="137"/>
      <c r="J30" s="41"/>
    </row>
    <row r="31" spans="1:10" ht="15">
      <c r="A31" s="172"/>
      <c r="B31" s="45"/>
      <c r="C31" s="46"/>
      <c r="D31" s="43"/>
      <c r="E31" s="47"/>
      <c r="F31" s="44"/>
      <c r="G31" s="57"/>
      <c r="H31" s="44"/>
      <c r="I31" s="137"/>
      <c r="J31" s="41"/>
    </row>
    <row r="32" spans="1:10" ht="15">
      <c r="A32" s="172"/>
      <c r="B32" s="45"/>
      <c r="C32" s="46"/>
      <c r="D32" s="43"/>
      <c r="E32" s="47"/>
      <c r="F32" s="44"/>
      <c r="G32" s="57"/>
      <c r="H32" s="44"/>
      <c r="I32" s="137"/>
      <c r="J32" s="41"/>
    </row>
    <row r="33" spans="1:10" ht="15">
      <c r="A33" s="172"/>
      <c r="B33" s="45"/>
      <c r="C33" s="90" t="s">
        <v>48</v>
      </c>
      <c r="D33" s="43"/>
      <c r="E33" s="47"/>
      <c r="F33" s="44"/>
      <c r="G33" s="57"/>
      <c r="H33" s="44"/>
      <c r="I33" s="137"/>
      <c r="J33" s="41"/>
    </row>
    <row r="34" spans="1:10" ht="25.5">
      <c r="A34" s="172"/>
      <c r="B34" s="45"/>
      <c r="C34" s="215" t="s">
        <v>150</v>
      </c>
      <c r="D34" s="43"/>
      <c r="E34" s="47"/>
      <c r="F34" s="44"/>
      <c r="G34" s="57"/>
      <c r="H34" s="44"/>
      <c r="I34" s="137"/>
      <c r="J34" s="41"/>
    </row>
    <row r="35" spans="1:10" ht="51">
      <c r="A35" s="172"/>
      <c r="B35" s="45"/>
      <c r="C35" s="91" t="s">
        <v>49</v>
      </c>
      <c r="D35" s="43"/>
      <c r="E35" s="47"/>
      <c r="F35" s="44"/>
      <c r="G35" s="57"/>
      <c r="H35" s="44"/>
      <c r="I35" s="137"/>
      <c r="J35" s="41"/>
    </row>
    <row r="36" spans="1:10" ht="38.25">
      <c r="A36" s="172"/>
      <c r="B36" s="45"/>
      <c r="C36" s="91" t="s">
        <v>50</v>
      </c>
      <c r="D36" s="43"/>
      <c r="E36" s="47"/>
      <c r="F36" s="44"/>
      <c r="G36" s="57"/>
      <c r="H36" s="44"/>
      <c r="I36" s="137"/>
      <c r="J36" s="41"/>
    </row>
    <row r="37" spans="1:10" ht="25.5">
      <c r="A37" s="172"/>
      <c r="B37" s="45"/>
      <c r="C37" s="91" t="s">
        <v>51</v>
      </c>
      <c r="D37" s="43"/>
      <c r="E37" s="47"/>
      <c r="F37" s="44"/>
      <c r="G37" s="57"/>
      <c r="H37" s="44"/>
      <c r="I37" s="137"/>
      <c r="J37" s="41"/>
    </row>
    <row r="38" spans="1:10" ht="15">
      <c r="A38" s="172"/>
      <c r="B38" s="45"/>
      <c r="C38" s="91" t="s">
        <v>52</v>
      </c>
      <c r="D38" s="43"/>
      <c r="E38" s="47"/>
      <c r="F38" s="44"/>
      <c r="G38" s="57"/>
      <c r="H38" s="44"/>
      <c r="I38" s="137"/>
      <c r="J38" s="41"/>
    </row>
    <row r="39" spans="1:10" ht="15">
      <c r="A39" s="172"/>
      <c r="B39" s="45"/>
      <c r="C39" s="46"/>
      <c r="D39" s="43"/>
      <c r="E39" s="47"/>
      <c r="F39" s="44"/>
      <c r="G39" s="57"/>
      <c r="H39" s="44"/>
      <c r="I39" s="137"/>
      <c r="J39" s="41"/>
    </row>
    <row r="40" spans="1:10" ht="15">
      <c r="A40" s="175"/>
      <c r="B40" s="176"/>
      <c r="C40" s="177"/>
      <c r="D40" s="178"/>
      <c r="E40" s="179"/>
      <c r="F40" s="159"/>
      <c r="G40" s="160"/>
      <c r="H40" s="159"/>
      <c r="I40" s="180"/>
      <c r="J40" s="41"/>
    </row>
    <row r="41" spans="1:9" ht="15">
      <c r="A41" s="17"/>
      <c r="B41" s="30"/>
      <c r="C41" s="13"/>
      <c r="D41" s="30"/>
      <c r="E41" s="21"/>
      <c r="F41" s="22"/>
      <c r="G41" s="22"/>
      <c r="H41" s="22"/>
      <c r="I41" s="22"/>
    </row>
    <row r="42" spans="1:9" ht="15">
      <c r="A42" s="17"/>
      <c r="B42" s="30"/>
      <c r="C42" s="13"/>
      <c r="D42" s="30"/>
      <c r="E42" s="21"/>
      <c r="F42" s="22"/>
      <c r="G42" s="22"/>
      <c r="H42" s="22"/>
      <c r="I42" s="22"/>
    </row>
    <row r="43" spans="1:9" ht="15.75">
      <c r="A43" s="17"/>
      <c r="B43" s="30"/>
      <c r="C43" s="13"/>
      <c r="D43" s="30"/>
      <c r="E43" s="21"/>
      <c r="F43" s="22"/>
      <c r="G43" s="22"/>
      <c r="H43" s="22"/>
      <c r="I43" s="31"/>
    </row>
    <row r="44" spans="1:9" ht="15.75">
      <c r="A44" s="17"/>
      <c r="B44" s="32"/>
      <c r="C44" s="16"/>
      <c r="D44" s="30"/>
      <c r="E44" s="21"/>
      <c r="F44" s="22"/>
      <c r="G44" s="22"/>
      <c r="H44" s="22"/>
      <c r="I44" s="22"/>
    </row>
    <row r="45" spans="1:9" ht="15.75">
      <c r="A45" s="17"/>
      <c r="B45" s="30"/>
      <c r="C45" s="13"/>
      <c r="D45" s="30"/>
      <c r="E45" s="21"/>
      <c r="F45" s="22"/>
      <c r="G45" s="22"/>
      <c r="H45" s="22"/>
      <c r="I45" s="31"/>
    </row>
    <row r="46" spans="1:9" ht="15.75">
      <c r="A46" s="17"/>
      <c r="B46" s="30"/>
      <c r="C46" s="13"/>
      <c r="D46" s="30"/>
      <c r="E46" s="21"/>
      <c r="F46" s="22"/>
      <c r="G46" s="22"/>
      <c r="H46" s="22"/>
      <c r="I46" s="31"/>
    </row>
    <row r="47" spans="1:9" ht="15.75">
      <c r="A47" s="15"/>
      <c r="B47" s="32"/>
      <c r="C47" s="13"/>
      <c r="D47" s="30"/>
      <c r="E47" s="22"/>
      <c r="F47" s="33"/>
      <c r="G47" s="33"/>
      <c r="H47" s="33"/>
      <c r="I47" s="33"/>
    </row>
    <row r="48" spans="1:9" ht="15">
      <c r="A48" s="17"/>
      <c r="B48" s="30"/>
      <c r="C48" s="13"/>
      <c r="D48" s="30"/>
      <c r="E48" s="21"/>
      <c r="F48" s="22"/>
      <c r="G48" s="22"/>
      <c r="H48" s="22"/>
      <c r="I48" s="22"/>
    </row>
    <row r="49" spans="1:9" ht="15">
      <c r="A49" s="17"/>
      <c r="B49" s="30"/>
      <c r="C49" s="14"/>
      <c r="D49" s="30"/>
      <c r="E49" s="21"/>
      <c r="F49" s="22"/>
      <c r="G49" s="22"/>
      <c r="H49" s="22"/>
      <c r="I49" s="33"/>
    </row>
    <row r="50" spans="1:9" ht="15">
      <c r="A50" s="17"/>
      <c r="B50" s="30"/>
      <c r="C50" s="13"/>
      <c r="D50" s="30"/>
      <c r="E50" s="21"/>
      <c r="F50" s="22"/>
      <c r="G50" s="22"/>
      <c r="H50" s="22"/>
      <c r="I50" s="22"/>
    </row>
    <row r="51" spans="1:9" ht="15.75">
      <c r="A51" s="17"/>
      <c r="B51" s="30"/>
      <c r="C51" s="13"/>
      <c r="D51" s="30"/>
      <c r="E51" s="21"/>
      <c r="F51" s="22"/>
      <c r="G51" s="22"/>
      <c r="H51" s="22"/>
      <c r="I51" s="31"/>
    </row>
    <row r="52" spans="1:9" ht="15">
      <c r="A52" s="17"/>
      <c r="B52" s="30"/>
      <c r="C52" s="13"/>
      <c r="D52" s="30"/>
      <c r="E52" s="21"/>
      <c r="F52" s="22"/>
      <c r="G52" s="22"/>
      <c r="H52" s="22"/>
      <c r="I52" s="22"/>
    </row>
    <row r="53" spans="1:9" ht="15">
      <c r="A53" s="17"/>
      <c r="B53" s="30"/>
      <c r="C53" s="13"/>
      <c r="D53" s="30"/>
      <c r="E53" s="21"/>
      <c r="F53" s="22"/>
      <c r="G53" s="22"/>
      <c r="H53" s="22"/>
      <c r="I53" s="22"/>
    </row>
    <row r="54" spans="1:9" ht="15">
      <c r="A54" s="17"/>
      <c r="B54" s="30"/>
      <c r="C54" s="13"/>
      <c r="D54" s="30"/>
      <c r="E54" s="21"/>
      <c r="F54" s="22"/>
      <c r="G54" s="22"/>
      <c r="H54" s="22"/>
      <c r="I54" s="22"/>
    </row>
    <row r="55" spans="1:9" ht="15.75">
      <c r="A55" s="17"/>
      <c r="B55" s="30"/>
      <c r="C55" s="16"/>
      <c r="D55" s="30"/>
      <c r="E55" s="21"/>
      <c r="F55" s="22"/>
      <c r="G55" s="22"/>
      <c r="H55" s="22"/>
      <c r="I55" s="31"/>
    </row>
    <row r="56" spans="1:9" ht="15.75">
      <c r="A56" s="17"/>
      <c r="B56" s="30"/>
      <c r="C56" s="16"/>
      <c r="D56" s="30"/>
      <c r="E56" s="21"/>
      <c r="F56" s="22"/>
      <c r="G56" s="22"/>
      <c r="H56" s="22"/>
      <c r="I56" s="31"/>
    </row>
    <row r="57" spans="1:9" ht="15.75">
      <c r="A57" s="15"/>
      <c r="B57" s="32"/>
      <c r="C57" s="16"/>
      <c r="D57" s="30"/>
      <c r="E57" s="21"/>
      <c r="F57" s="22"/>
      <c r="G57" s="22"/>
      <c r="H57" s="22"/>
      <c r="I57" s="22"/>
    </row>
    <row r="58" spans="1:9" ht="15">
      <c r="A58" s="17"/>
      <c r="B58" s="30"/>
      <c r="C58" s="13"/>
      <c r="D58" s="30"/>
      <c r="E58" s="21"/>
      <c r="F58" s="22"/>
      <c r="G58" s="22"/>
      <c r="H58" s="22"/>
      <c r="I58" s="22"/>
    </row>
    <row r="59" spans="1:12" ht="15">
      <c r="A59" s="17"/>
      <c r="B59" s="30"/>
      <c r="C59" s="13"/>
      <c r="D59" s="30"/>
      <c r="E59" s="21"/>
      <c r="F59" s="22"/>
      <c r="G59" s="22"/>
      <c r="H59" s="22"/>
      <c r="I59" s="22"/>
      <c r="L59" s="12" t="s">
        <v>8</v>
      </c>
    </row>
    <row r="60" spans="1:9" ht="15">
      <c r="A60" s="17"/>
      <c r="B60" s="30"/>
      <c r="C60" s="13"/>
      <c r="D60" s="30"/>
      <c r="E60" s="21"/>
      <c r="F60" s="22"/>
      <c r="G60" s="22"/>
      <c r="H60" s="22"/>
      <c r="I60" s="33"/>
    </row>
    <row r="61" spans="1:9" ht="15">
      <c r="A61" s="17"/>
      <c r="B61" s="30"/>
      <c r="C61" s="13"/>
      <c r="D61" s="30"/>
      <c r="E61" s="21"/>
      <c r="F61" s="22"/>
      <c r="G61" s="22"/>
      <c r="H61" s="22"/>
      <c r="I61" s="22"/>
    </row>
    <row r="62" spans="1:9" ht="15">
      <c r="A62" s="17"/>
      <c r="B62" s="30"/>
      <c r="C62" s="13"/>
      <c r="D62" s="30"/>
      <c r="E62" s="21"/>
      <c r="F62" s="22"/>
      <c r="G62" s="22"/>
      <c r="H62" s="22"/>
      <c r="I62" s="22"/>
    </row>
    <row r="63" spans="1:9" ht="15">
      <c r="A63" s="17"/>
      <c r="B63" s="30"/>
      <c r="C63" s="13"/>
      <c r="D63" s="30"/>
      <c r="E63" s="21"/>
      <c r="F63" s="22"/>
      <c r="G63" s="22"/>
      <c r="H63" s="22"/>
      <c r="I63" s="22"/>
    </row>
    <row r="64" spans="1:9" ht="15">
      <c r="A64" s="17"/>
      <c r="B64" s="30"/>
      <c r="C64" s="13"/>
      <c r="D64" s="30"/>
      <c r="E64" s="21"/>
      <c r="F64" s="22"/>
      <c r="G64" s="22"/>
      <c r="H64" s="22"/>
      <c r="I64" s="22"/>
    </row>
    <row r="65" spans="1:9" ht="15">
      <c r="A65" s="17"/>
      <c r="B65" s="30"/>
      <c r="C65" s="13"/>
      <c r="D65" s="30"/>
      <c r="E65" s="21"/>
      <c r="F65" s="22"/>
      <c r="G65" s="22"/>
      <c r="H65" s="22"/>
      <c r="I65" s="33"/>
    </row>
    <row r="66" spans="1:9" ht="15">
      <c r="A66" s="17"/>
      <c r="B66" s="30"/>
      <c r="C66" s="13"/>
      <c r="D66" s="30"/>
      <c r="E66" s="21"/>
      <c r="F66" s="22"/>
      <c r="G66" s="22"/>
      <c r="H66" s="22"/>
      <c r="I66" s="33"/>
    </row>
    <row r="67" spans="1:9" ht="15">
      <c r="A67" s="17"/>
      <c r="B67" s="30"/>
      <c r="C67" s="14"/>
      <c r="D67" s="30"/>
      <c r="E67" s="21"/>
      <c r="F67" s="22"/>
      <c r="G67" s="22"/>
      <c r="H67" s="22"/>
      <c r="I67" s="22"/>
    </row>
    <row r="68" spans="1:10" ht="15">
      <c r="A68" s="17"/>
      <c r="B68" s="30"/>
      <c r="C68" s="13"/>
      <c r="D68" s="30"/>
      <c r="E68" s="21"/>
      <c r="F68" s="22"/>
      <c r="G68" s="22"/>
      <c r="H68" s="22"/>
      <c r="I68" s="22"/>
      <c r="J68" s="18"/>
    </row>
    <row r="69" spans="1:9" ht="15">
      <c r="A69" s="17"/>
      <c r="B69" s="30"/>
      <c r="C69" s="13"/>
      <c r="D69" s="30"/>
      <c r="E69" s="21"/>
      <c r="F69" s="22"/>
      <c r="G69" s="22"/>
      <c r="H69" s="22"/>
      <c r="I69" s="22"/>
    </row>
    <row r="70" spans="1:9" ht="15">
      <c r="A70" s="25"/>
      <c r="B70" s="34"/>
      <c r="C70" s="26"/>
      <c r="D70" s="34"/>
      <c r="E70" s="27"/>
      <c r="F70" s="35"/>
      <c r="G70" s="35"/>
      <c r="H70" s="35"/>
      <c r="I70" s="35"/>
    </row>
    <row r="71" spans="1:10" ht="18.75" thickBot="1">
      <c r="A71" s="25"/>
      <c r="B71" s="34"/>
      <c r="C71" s="29"/>
      <c r="D71" s="36"/>
      <c r="E71" s="28"/>
      <c r="F71" s="37"/>
      <c r="G71" s="37"/>
      <c r="H71" s="37"/>
      <c r="I71" s="38"/>
      <c r="J71" s="18"/>
    </row>
    <row r="72" spans="1:10" ht="16.5" thickBot="1">
      <c r="A72" s="42"/>
      <c r="B72" s="34"/>
      <c r="C72" s="39"/>
      <c r="D72" s="34"/>
      <c r="E72" s="27"/>
      <c r="F72" s="35"/>
      <c r="G72" s="35"/>
      <c r="H72" s="35"/>
      <c r="I72" s="40"/>
      <c r="J72" s="19"/>
    </row>
  </sheetData>
  <sheetProtection/>
  <mergeCells count="3">
    <mergeCell ref="A3:C3"/>
    <mergeCell ref="A4:C4"/>
    <mergeCell ref="A5:I5"/>
  </mergeCells>
  <printOptions horizontalCentered="1"/>
  <pageMargins left="0.7874015748031497" right="0.3937007874015748" top="0.52" bottom="0.5905511811023623" header="0.5118110236220472" footer="0.5118110236220472"/>
  <pageSetup horizontalDpi="600" verticalDpi="600" orientation="portrait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="85" zoomScaleNormal="60" zoomScaleSheetLayoutView="85" zoomScalePageLayoutView="0" workbookViewId="0" topLeftCell="A1">
      <pane ySplit="7" topLeftCell="A17" activePane="bottomLeft" state="frozen"/>
      <selection pane="topLeft" activeCell="A1" sqref="A1"/>
      <selection pane="bottomLeft" activeCell="E2" sqref="E2:H4"/>
    </sheetView>
  </sheetViews>
  <sheetFormatPr defaultColWidth="10.28125" defaultRowHeight="12.75"/>
  <cols>
    <col min="1" max="1" width="11.140625" style="12" customWidth="1"/>
    <col min="2" max="2" width="5.7109375" style="12" customWidth="1"/>
    <col min="3" max="3" width="49.28125" style="12" customWidth="1"/>
    <col min="4" max="4" width="5.140625" style="12" customWidth="1"/>
    <col min="5" max="5" width="6.7109375" style="12" customWidth="1"/>
    <col min="6" max="6" width="5.8515625" style="12" customWidth="1"/>
    <col min="7" max="7" width="6.8515625" style="12" customWidth="1"/>
    <col min="8" max="8" width="6.140625" style="12" customWidth="1"/>
    <col min="9" max="9" width="6.421875" style="12" customWidth="1"/>
    <col min="10" max="10" width="5.421875" style="12" customWidth="1"/>
    <col min="11" max="11" width="8.421875" style="12" customWidth="1"/>
    <col min="12" max="12" width="6.57421875" style="12" customWidth="1"/>
    <col min="13" max="13" width="11.28125" style="12" customWidth="1"/>
    <col min="14" max="16384" width="10.28125" style="12" customWidth="1"/>
  </cols>
  <sheetData>
    <row r="1" spans="1:13" ht="15.75">
      <c r="A1" s="65" t="s">
        <v>26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ht="15.75">
      <c r="A2" s="69" t="s">
        <v>258</v>
      </c>
      <c r="B2" s="70"/>
      <c r="C2" s="71"/>
      <c r="D2" s="71"/>
      <c r="E2" s="72"/>
      <c r="F2" s="71"/>
      <c r="G2" s="71"/>
      <c r="H2" s="71"/>
      <c r="I2" s="71"/>
      <c r="J2" s="71"/>
      <c r="K2" s="71"/>
      <c r="L2" s="71"/>
      <c r="M2" s="73"/>
    </row>
    <row r="3" spans="1:13" ht="15.75">
      <c r="A3" s="457" t="s">
        <v>37</v>
      </c>
      <c r="B3" s="458"/>
      <c r="C3" s="458"/>
      <c r="D3" s="71"/>
      <c r="E3" s="72"/>
      <c r="F3" s="71"/>
      <c r="G3" s="71"/>
      <c r="H3" s="71"/>
      <c r="I3" s="71"/>
      <c r="J3" s="71"/>
      <c r="K3" s="71"/>
      <c r="L3" s="71"/>
      <c r="M3" s="73"/>
    </row>
    <row r="4" spans="1:13" ht="15.75">
      <c r="A4" s="457" t="s">
        <v>35</v>
      </c>
      <c r="B4" s="458"/>
      <c r="C4" s="458"/>
      <c r="D4" s="71"/>
      <c r="E4" s="72"/>
      <c r="F4" s="71"/>
      <c r="G4" s="71"/>
      <c r="H4" s="71"/>
      <c r="I4" s="71"/>
      <c r="J4" s="71"/>
      <c r="K4" s="71"/>
      <c r="L4" s="71"/>
      <c r="M4" s="73"/>
    </row>
    <row r="5" spans="1:13" ht="15.75">
      <c r="A5" s="459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</row>
    <row r="6" spans="1:13" ht="16.5" thickBot="1">
      <c r="A6" s="74"/>
      <c r="B6" s="75"/>
      <c r="C6" s="59" t="s">
        <v>123</v>
      </c>
      <c r="D6" s="75"/>
      <c r="E6" s="76" t="s">
        <v>246</v>
      </c>
      <c r="F6" s="75"/>
      <c r="G6" s="75"/>
      <c r="H6" s="75"/>
      <c r="I6" s="75"/>
      <c r="J6" s="75"/>
      <c r="K6" s="75"/>
      <c r="L6" s="75"/>
      <c r="M6" s="77"/>
    </row>
    <row r="7" spans="1:13" ht="30.75" thickTop="1">
      <c r="A7" s="161" t="s">
        <v>39</v>
      </c>
      <c r="B7" s="161" t="s">
        <v>0</v>
      </c>
      <c r="C7" s="161" t="s">
        <v>30</v>
      </c>
      <c r="D7" s="149" t="s">
        <v>114</v>
      </c>
      <c r="E7" s="149" t="s">
        <v>115</v>
      </c>
      <c r="F7" s="149" t="s">
        <v>116</v>
      </c>
      <c r="G7" s="149" t="s">
        <v>117</v>
      </c>
      <c r="H7" s="149" t="s">
        <v>118</v>
      </c>
      <c r="I7" s="149" t="s">
        <v>119</v>
      </c>
      <c r="J7" s="149" t="s">
        <v>120</v>
      </c>
      <c r="K7" s="149" t="s">
        <v>121</v>
      </c>
      <c r="L7" s="149" t="s">
        <v>122</v>
      </c>
      <c r="M7" s="149" t="s">
        <v>2</v>
      </c>
    </row>
    <row r="8" spans="1:13" ht="15.75">
      <c r="A8" s="150"/>
      <c r="B8" s="151" t="s">
        <v>176</v>
      </c>
      <c r="C8" s="152" t="s">
        <v>155</v>
      </c>
      <c r="D8" s="153"/>
      <c r="E8" s="154"/>
      <c r="F8" s="155"/>
      <c r="G8" s="155"/>
      <c r="H8" s="155"/>
      <c r="I8" s="155"/>
      <c r="J8" s="155"/>
      <c r="K8" s="155"/>
      <c r="L8" s="155"/>
      <c r="M8" s="157"/>
    </row>
    <row r="9" spans="1:13" ht="75.75" customHeight="1">
      <c r="A9" s="168" t="s">
        <v>19</v>
      </c>
      <c r="B9" s="64" t="s">
        <v>177</v>
      </c>
      <c r="C9" s="83" t="s">
        <v>40</v>
      </c>
      <c r="D9" s="79" t="s">
        <v>41</v>
      </c>
      <c r="E9" s="316"/>
      <c r="F9" s="335"/>
      <c r="G9" s="335"/>
      <c r="H9" s="301"/>
      <c r="I9" s="298"/>
      <c r="J9" s="298"/>
      <c r="K9" s="298"/>
      <c r="L9" s="298"/>
      <c r="M9" s="381">
        <f>ROUND(SUM(M10),2)</f>
        <v>2160</v>
      </c>
    </row>
    <row r="10" spans="1:13" ht="16.5" customHeight="1">
      <c r="A10" s="168"/>
      <c r="B10" s="64"/>
      <c r="C10" s="83"/>
      <c r="D10" s="79"/>
      <c r="E10" s="316"/>
      <c r="F10" s="335"/>
      <c r="G10" s="335">
        <v>432</v>
      </c>
      <c r="H10" s="301">
        <v>5</v>
      </c>
      <c r="I10" s="298"/>
      <c r="J10" s="298"/>
      <c r="K10" s="298"/>
      <c r="L10" s="298"/>
      <c r="M10" s="370">
        <f>ROUND(SUM(G10*H10),2)</f>
        <v>2160</v>
      </c>
    </row>
    <row r="11" spans="1:13" ht="36">
      <c r="A11" s="169" t="s">
        <v>20</v>
      </c>
      <c r="B11" s="64" t="s">
        <v>178</v>
      </c>
      <c r="C11" s="83" t="s">
        <v>42</v>
      </c>
      <c r="D11" s="79" t="s">
        <v>53</v>
      </c>
      <c r="E11" s="316"/>
      <c r="F11" s="335"/>
      <c r="G11" s="335"/>
      <c r="H11" s="301"/>
      <c r="I11" s="298"/>
      <c r="J11" s="298"/>
      <c r="K11" s="298"/>
      <c r="L11" s="298"/>
      <c r="M11" s="381">
        <f>ROUND(SUM(M12),2)</f>
        <v>259.2</v>
      </c>
    </row>
    <row r="12" spans="1:13" ht="12.75">
      <c r="A12" s="169"/>
      <c r="B12" s="64"/>
      <c r="C12" s="83"/>
      <c r="D12" s="79"/>
      <c r="E12" s="316"/>
      <c r="F12" s="335"/>
      <c r="G12" s="335"/>
      <c r="H12" s="301"/>
      <c r="I12" s="298">
        <v>0.12</v>
      </c>
      <c r="J12" s="298"/>
      <c r="K12" s="298">
        <v>2160</v>
      </c>
      <c r="L12" s="298"/>
      <c r="M12" s="370">
        <f>ROUND(SUM(I12*K12),2)</f>
        <v>259.2</v>
      </c>
    </row>
    <row r="13" spans="1:13" ht="39" customHeight="1">
      <c r="A13" s="169" t="s">
        <v>25</v>
      </c>
      <c r="B13" s="64" t="s">
        <v>179</v>
      </c>
      <c r="C13" s="83" t="s">
        <v>43</v>
      </c>
      <c r="D13" s="79" t="s">
        <v>53</v>
      </c>
      <c r="E13" s="335"/>
      <c r="F13" s="335"/>
      <c r="G13" s="335"/>
      <c r="H13" s="301"/>
      <c r="I13" s="298"/>
      <c r="J13" s="298"/>
      <c r="K13" s="298"/>
      <c r="L13" s="298"/>
      <c r="M13" s="381">
        <f>ROUND(SUM(M14),2)</f>
        <v>259.2</v>
      </c>
    </row>
    <row r="14" spans="1:13" ht="12.75">
      <c r="A14" s="169"/>
      <c r="B14" s="64"/>
      <c r="C14" s="83"/>
      <c r="D14" s="79"/>
      <c r="E14" s="335"/>
      <c r="F14" s="335"/>
      <c r="G14" s="335"/>
      <c r="H14" s="301"/>
      <c r="I14" s="298">
        <v>0.12</v>
      </c>
      <c r="J14" s="298"/>
      <c r="K14" s="298">
        <v>2160</v>
      </c>
      <c r="L14" s="298"/>
      <c r="M14" s="370">
        <f>ROUND(SUM(I14*K14),2)</f>
        <v>259.2</v>
      </c>
    </row>
    <row r="15" spans="1:13" ht="72">
      <c r="A15" s="292" t="s">
        <v>255</v>
      </c>
      <c r="B15" s="64" t="s">
        <v>180</v>
      </c>
      <c r="C15" s="83" t="s">
        <v>256</v>
      </c>
      <c r="D15" s="79" t="s">
        <v>54</v>
      </c>
      <c r="E15" s="335"/>
      <c r="F15" s="335"/>
      <c r="G15" s="335"/>
      <c r="H15" s="301"/>
      <c r="I15" s="298"/>
      <c r="J15" s="298"/>
      <c r="K15" s="298"/>
      <c r="L15" s="298"/>
      <c r="M15" s="381">
        <f>ROUND(SUM(M16),2)</f>
        <v>18662.4</v>
      </c>
    </row>
    <row r="16" spans="1:13" ht="12.75">
      <c r="A16" s="169"/>
      <c r="B16" s="64"/>
      <c r="C16" s="83"/>
      <c r="D16" s="79"/>
      <c r="E16" s="316"/>
      <c r="F16" s="335">
        <v>1.8</v>
      </c>
      <c r="G16" s="335">
        <v>40</v>
      </c>
      <c r="H16" s="301"/>
      <c r="I16" s="298"/>
      <c r="J16" s="298"/>
      <c r="K16" s="298"/>
      <c r="L16" s="298">
        <v>259.2</v>
      </c>
      <c r="M16" s="370">
        <f>ROUND(SUM(F16*G16*L16),2)</f>
        <v>18662.4</v>
      </c>
    </row>
    <row r="17" spans="1:13" ht="33" customHeight="1">
      <c r="A17" s="168" t="s">
        <v>21</v>
      </c>
      <c r="B17" s="64" t="s">
        <v>181</v>
      </c>
      <c r="C17" s="83" t="s">
        <v>44</v>
      </c>
      <c r="D17" s="79" t="s">
        <v>41</v>
      </c>
      <c r="E17" s="316"/>
      <c r="F17" s="335"/>
      <c r="G17" s="335"/>
      <c r="H17" s="301"/>
      <c r="I17" s="298"/>
      <c r="J17" s="298"/>
      <c r="K17" s="298"/>
      <c r="L17" s="298"/>
      <c r="M17" s="381">
        <f>ROUND(SUM(M18),2)</f>
        <v>2160</v>
      </c>
    </row>
    <row r="18" spans="1:13" ht="12.75">
      <c r="A18" s="168"/>
      <c r="B18" s="64"/>
      <c r="C18" s="83"/>
      <c r="D18" s="79"/>
      <c r="E18" s="316"/>
      <c r="F18" s="335"/>
      <c r="G18" s="335">
        <v>432</v>
      </c>
      <c r="H18" s="301">
        <v>5</v>
      </c>
      <c r="I18" s="298"/>
      <c r="J18" s="298"/>
      <c r="K18" s="298"/>
      <c r="L18" s="298"/>
      <c r="M18" s="370">
        <f>ROUND(SUM(G18*H18),2)</f>
        <v>2160</v>
      </c>
    </row>
    <row r="19" spans="1:14" ht="24">
      <c r="A19" s="168" t="s">
        <v>22</v>
      </c>
      <c r="B19" s="64" t="s">
        <v>182</v>
      </c>
      <c r="C19" s="83" t="s">
        <v>45</v>
      </c>
      <c r="D19" s="79" t="s">
        <v>41</v>
      </c>
      <c r="E19" s="316"/>
      <c r="F19" s="335"/>
      <c r="G19" s="335"/>
      <c r="H19" s="301"/>
      <c r="I19" s="298"/>
      <c r="J19" s="298"/>
      <c r="K19" s="298"/>
      <c r="L19" s="298"/>
      <c r="M19" s="381">
        <f>ROUND(SUM(M20),2)</f>
        <v>2160</v>
      </c>
      <c r="N19" s="41"/>
    </row>
    <row r="20" spans="1:14" ht="12.75">
      <c r="A20" s="168"/>
      <c r="B20" s="64"/>
      <c r="C20" s="83"/>
      <c r="D20" s="79"/>
      <c r="E20" s="335"/>
      <c r="F20" s="335"/>
      <c r="G20" s="335">
        <v>432</v>
      </c>
      <c r="H20" s="301">
        <v>5</v>
      </c>
      <c r="I20" s="298"/>
      <c r="J20" s="298"/>
      <c r="K20" s="298"/>
      <c r="L20" s="298"/>
      <c r="M20" s="370">
        <f>ROUND(SUM(G20*H20),2)</f>
        <v>2160</v>
      </c>
      <c r="N20" s="41"/>
    </row>
    <row r="21" spans="1:14" ht="88.5" customHeight="1">
      <c r="A21" s="168" t="s">
        <v>23</v>
      </c>
      <c r="B21" s="64" t="s">
        <v>183</v>
      </c>
      <c r="C21" s="83" t="s">
        <v>46</v>
      </c>
      <c r="D21" s="79" t="s">
        <v>53</v>
      </c>
      <c r="E21" s="335"/>
      <c r="F21" s="370"/>
      <c r="G21" s="335"/>
      <c r="H21" s="301"/>
      <c r="I21" s="298"/>
      <c r="J21" s="298"/>
      <c r="K21" s="298"/>
      <c r="L21" s="298"/>
      <c r="M21" s="381">
        <f>ROUND(SUM(M22),2)</f>
        <v>108</v>
      </c>
      <c r="N21" s="41"/>
    </row>
    <row r="22" spans="1:14" ht="18.75" customHeight="1">
      <c r="A22" s="168"/>
      <c r="B22" s="64"/>
      <c r="C22" s="83"/>
      <c r="D22" s="79"/>
      <c r="E22" s="314"/>
      <c r="F22" s="323"/>
      <c r="G22" s="319"/>
      <c r="H22" s="322"/>
      <c r="I22" s="322">
        <v>0.05</v>
      </c>
      <c r="J22" s="322"/>
      <c r="K22" s="322">
        <v>2160</v>
      </c>
      <c r="L22" s="322"/>
      <c r="M22" s="370">
        <f>ROUND(SUM(I22*K22),2)</f>
        <v>108</v>
      </c>
      <c r="N22" s="41"/>
    </row>
    <row r="23" spans="1:14" ht="27.75" customHeight="1">
      <c r="A23" s="169" t="s">
        <v>24</v>
      </c>
      <c r="B23" s="64" t="s">
        <v>184</v>
      </c>
      <c r="C23" s="83" t="s">
        <v>47</v>
      </c>
      <c r="D23" s="79" t="s">
        <v>18</v>
      </c>
      <c r="E23" s="335"/>
      <c r="F23" s="335"/>
      <c r="G23" s="335"/>
      <c r="H23" s="301"/>
      <c r="I23" s="298"/>
      <c r="J23" s="301"/>
      <c r="K23" s="301"/>
      <c r="L23" s="301"/>
      <c r="M23" s="381">
        <f>ROUND(SUM(M24),2)</f>
        <v>194.4</v>
      </c>
      <c r="N23" s="41"/>
    </row>
    <row r="24" spans="1:14" ht="17.25" customHeight="1">
      <c r="A24" s="169"/>
      <c r="B24" s="64"/>
      <c r="C24" s="83"/>
      <c r="D24" s="79"/>
      <c r="E24" s="335"/>
      <c r="F24" s="335">
        <v>1.8</v>
      </c>
      <c r="G24" s="335"/>
      <c r="H24" s="301"/>
      <c r="I24" s="298"/>
      <c r="J24" s="301"/>
      <c r="K24" s="301"/>
      <c r="L24" s="301">
        <v>108</v>
      </c>
      <c r="M24" s="370">
        <f>ROUND(SUM(F24*L24),2)</f>
        <v>194.4</v>
      </c>
      <c r="N24" s="41"/>
    </row>
    <row r="25" spans="1:14" ht="78.75" customHeight="1">
      <c r="A25" s="170" t="s">
        <v>83</v>
      </c>
      <c r="B25" s="79" t="s">
        <v>185</v>
      </c>
      <c r="C25" s="93" t="s">
        <v>84</v>
      </c>
      <c r="D25" s="302" t="s">
        <v>85</v>
      </c>
      <c r="E25" s="302"/>
      <c r="F25" s="302"/>
      <c r="G25" s="335"/>
      <c r="H25" s="301"/>
      <c r="I25" s="298"/>
      <c r="J25" s="301"/>
      <c r="K25" s="301"/>
      <c r="L25" s="301"/>
      <c r="M25" s="381">
        <f>ROUND(SUM(M26),2)</f>
        <v>10</v>
      </c>
      <c r="N25" s="41"/>
    </row>
    <row r="26" spans="1:14" ht="18.75" customHeight="1">
      <c r="A26" s="170"/>
      <c r="B26" s="79"/>
      <c r="C26" s="93" t="s">
        <v>129</v>
      </c>
      <c r="D26" s="302"/>
      <c r="E26" s="303">
        <v>10</v>
      </c>
      <c r="F26" s="302"/>
      <c r="G26" s="335"/>
      <c r="H26" s="301"/>
      <c r="I26" s="298"/>
      <c r="J26" s="301"/>
      <c r="K26" s="301"/>
      <c r="L26" s="301"/>
      <c r="M26" s="370">
        <f>ROUND(SUM(E26),2)</f>
        <v>10</v>
      </c>
      <c r="N26" s="41"/>
    </row>
    <row r="27" spans="1:14" ht="39.75" customHeight="1">
      <c r="A27" s="170" t="s">
        <v>86</v>
      </c>
      <c r="B27" s="79" t="s">
        <v>186</v>
      </c>
      <c r="C27" s="93" t="s">
        <v>87</v>
      </c>
      <c r="D27" s="302" t="s">
        <v>41</v>
      </c>
      <c r="E27" s="303"/>
      <c r="F27" s="302"/>
      <c r="G27" s="335"/>
      <c r="H27" s="301"/>
      <c r="I27" s="298"/>
      <c r="J27" s="301"/>
      <c r="K27" s="301"/>
      <c r="L27" s="301"/>
      <c r="M27" s="381">
        <f>ROUND(SUM(M28),2)</f>
        <v>7.2</v>
      </c>
      <c r="N27" s="41"/>
    </row>
    <row r="28" spans="1:14" ht="17.25" customHeight="1">
      <c r="A28" s="170"/>
      <c r="B28" s="79"/>
      <c r="C28" s="93"/>
      <c r="D28" s="302"/>
      <c r="E28" s="303">
        <v>10</v>
      </c>
      <c r="F28" s="302"/>
      <c r="G28" s="335">
        <v>1.2</v>
      </c>
      <c r="H28" s="301">
        <v>0.6</v>
      </c>
      <c r="I28" s="298"/>
      <c r="J28" s="301"/>
      <c r="K28" s="301"/>
      <c r="L28" s="301"/>
      <c r="M28" s="370">
        <f>ROUND(SUM(E28*G28*H28),2)</f>
        <v>7.2</v>
      </c>
      <c r="N28" s="41"/>
    </row>
    <row r="29" spans="1:14" ht="108.75" customHeight="1">
      <c r="A29" s="170" t="s">
        <v>88</v>
      </c>
      <c r="B29" s="79" t="s">
        <v>187</v>
      </c>
      <c r="C29" s="93" t="s">
        <v>89</v>
      </c>
      <c r="D29" s="302" t="s">
        <v>67</v>
      </c>
      <c r="E29" s="303"/>
      <c r="F29" s="302"/>
      <c r="G29" s="335"/>
      <c r="H29" s="301"/>
      <c r="I29" s="298"/>
      <c r="J29" s="301"/>
      <c r="K29" s="301"/>
      <c r="L29" s="301"/>
      <c r="M29" s="381">
        <f>ROUND(SUM(M30),2)</f>
        <v>30</v>
      </c>
      <c r="N29" s="41"/>
    </row>
    <row r="30" spans="1:14" ht="12.75">
      <c r="A30" s="185"/>
      <c r="B30" s="78"/>
      <c r="C30" s="347"/>
      <c r="D30" s="356"/>
      <c r="E30" s="303">
        <v>5</v>
      </c>
      <c r="F30" s="302"/>
      <c r="G30" s="303">
        <v>6</v>
      </c>
      <c r="H30" s="302"/>
      <c r="I30" s="302"/>
      <c r="J30" s="382"/>
      <c r="K30" s="382"/>
      <c r="L30" s="382"/>
      <c r="M30" s="370">
        <f>ROUND(SUM(E30*G30),2)</f>
        <v>30</v>
      </c>
      <c r="N30" s="41"/>
    </row>
    <row r="31" spans="1:14" ht="12.75">
      <c r="A31" s="186"/>
      <c r="B31" s="78"/>
      <c r="C31" s="347"/>
      <c r="D31" s="356"/>
      <c r="E31" s="303"/>
      <c r="F31" s="302"/>
      <c r="G31" s="303"/>
      <c r="H31" s="302"/>
      <c r="I31" s="302"/>
      <c r="J31" s="382"/>
      <c r="K31" s="382"/>
      <c r="L31" s="382"/>
      <c r="M31" s="382"/>
      <c r="N31" s="41"/>
    </row>
    <row r="32" spans="1:14" ht="12.75">
      <c r="A32" s="185"/>
      <c r="B32" s="78"/>
      <c r="C32" s="347"/>
      <c r="D32" s="356"/>
      <c r="E32" s="303"/>
      <c r="F32" s="302"/>
      <c r="G32" s="303"/>
      <c r="H32" s="302"/>
      <c r="I32" s="302"/>
      <c r="J32" s="382"/>
      <c r="K32" s="382"/>
      <c r="L32" s="382"/>
      <c r="M32" s="382"/>
      <c r="N32" s="41"/>
    </row>
    <row r="33" spans="1:14" ht="15">
      <c r="A33" s="172"/>
      <c r="B33" s="45"/>
      <c r="C33" s="46"/>
      <c r="D33" s="43"/>
      <c r="E33" s="47"/>
      <c r="F33" s="44"/>
      <c r="G33" s="57"/>
      <c r="H33" s="44"/>
      <c r="I33" s="44"/>
      <c r="J33" s="137"/>
      <c r="K33" s="137"/>
      <c r="L33" s="137"/>
      <c r="M33" s="137"/>
      <c r="N33" s="41"/>
    </row>
    <row r="34" spans="1:14" ht="15">
      <c r="A34" s="172"/>
      <c r="B34" s="45"/>
      <c r="C34" s="46"/>
      <c r="D34" s="43"/>
      <c r="E34" s="47"/>
      <c r="F34" s="44"/>
      <c r="G34" s="57"/>
      <c r="H34" s="44"/>
      <c r="I34" s="44"/>
      <c r="J34" s="137"/>
      <c r="K34" s="137"/>
      <c r="L34" s="137"/>
      <c r="M34" s="137"/>
      <c r="N34" s="41"/>
    </row>
    <row r="35" spans="1:14" ht="15">
      <c r="A35" s="172"/>
      <c r="B35" s="45"/>
      <c r="C35" s="46"/>
      <c r="D35" s="43"/>
      <c r="E35" s="47"/>
      <c r="F35" s="44"/>
      <c r="G35" s="57"/>
      <c r="H35" s="44"/>
      <c r="I35" s="44"/>
      <c r="J35" s="137"/>
      <c r="K35" s="137"/>
      <c r="L35" s="137"/>
      <c r="M35" s="137"/>
      <c r="N35" s="41"/>
    </row>
    <row r="36" spans="1:14" ht="15">
      <c r="A36" s="175"/>
      <c r="B36" s="176"/>
      <c r="C36" s="177"/>
      <c r="D36" s="178"/>
      <c r="E36" s="179"/>
      <c r="F36" s="159"/>
      <c r="G36" s="160"/>
      <c r="H36" s="159"/>
      <c r="I36" s="159"/>
      <c r="J36" s="159"/>
      <c r="K36" s="159"/>
      <c r="L36" s="159"/>
      <c r="M36" s="159"/>
      <c r="N36" s="41"/>
    </row>
    <row r="37" spans="1:13" ht="15">
      <c r="A37" s="17"/>
      <c r="B37" s="30"/>
      <c r="C37" s="13"/>
      <c r="D37" s="30"/>
      <c r="E37" s="21"/>
      <c r="F37" s="22"/>
      <c r="G37" s="22"/>
      <c r="H37" s="22"/>
      <c r="I37" s="22"/>
      <c r="J37" s="22"/>
      <c r="K37" s="22"/>
      <c r="L37" s="22"/>
      <c r="M37" s="22"/>
    </row>
    <row r="38" spans="1:13" ht="15">
      <c r="A38" s="17"/>
      <c r="B38" s="30"/>
      <c r="C38" s="13"/>
      <c r="D38" s="30"/>
      <c r="E38" s="21"/>
      <c r="F38" s="22"/>
      <c r="G38" s="22"/>
      <c r="H38" s="22"/>
      <c r="I38" s="22"/>
      <c r="J38" s="22"/>
      <c r="K38" s="22"/>
      <c r="L38" s="22"/>
      <c r="M38" s="22"/>
    </row>
    <row r="39" spans="1:13" ht="15.75">
      <c r="A39" s="17"/>
      <c r="B39" s="30"/>
      <c r="C39" s="13"/>
      <c r="D39" s="30"/>
      <c r="E39" s="21"/>
      <c r="F39" s="22"/>
      <c r="G39" s="22"/>
      <c r="H39" s="22"/>
      <c r="I39" s="22"/>
      <c r="J39" s="22"/>
      <c r="K39" s="22"/>
      <c r="L39" s="22"/>
      <c r="M39" s="31"/>
    </row>
    <row r="40" spans="1:13" ht="15.75">
      <c r="A40" s="17"/>
      <c r="B40" s="32"/>
      <c r="C40" s="16"/>
      <c r="D40" s="30"/>
      <c r="E40" s="21"/>
      <c r="F40" s="22"/>
      <c r="G40" s="22"/>
      <c r="H40" s="22"/>
      <c r="I40" s="22"/>
      <c r="J40" s="22"/>
      <c r="K40" s="22"/>
      <c r="L40" s="22"/>
      <c r="M40" s="22"/>
    </row>
    <row r="41" spans="1:13" ht="15.75">
      <c r="A41" s="17"/>
      <c r="B41" s="30"/>
      <c r="C41" s="13"/>
      <c r="D41" s="30"/>
      <c r="E41" s="21"/>
      <c r="F41" s="22"/>
      <c r="G41" s="22"/>
      <c r="H41" s="22"/>
      <c r="I41" s="22"/>
      <c r="J41" s="22"/>
      <c r="K41" s="22"/>
      <c r="L41" s="22"/>
      <c r="M41" s="31"/>
    </row>
    <row r="42" spans="1:13" ht="15.75">
      <c r="A42" s="17"/>
      <c r="B42" s="30"/>
      <c r="C42" s="13"/>
      <c r="D42" s="30"/>
      <c r="E42" s="21"/>
      <c r="F42" s="22"/>
      <c r="G42" s="22"/>
      <c r="H42" s="22"/>
      <c r="I42" s="22"/>
      <c r="J42" s="22"/>
      <c r="K42" s="22"/>
      <c r="L42" s="22"/>
      <c r="M42" s="31"/>
    </row>
    <row r="43" spans="1:13" ht="15.75">
      <c r="A43" s="15"/>
      <c r="B43" s="32"/>
      <c r="C43" s="13"/>
      <c r="D43" s="30"/>
      <c r="E43" s="22"/>
      <c r="F43" s="33"/>
      <c r="G43" s="33"/>
      <c r="H43" s="33"/>
      <c r="I43" s="33"/>
      <c r="J43" s="33"/>
      <c r="K43" s="33"/>
      <c r="L43" s="33"/>
      <c r="M43" s="33"/>
    </row>
    <row r="44" spans="1:13" ht="15">
      <c r="A44" s="17"/>
      <c r="B44" s="30"/>
      <c r="C44" s="13"/>
      <c r="D44" s="30"/>
      <c r="E44" s="21"/>
      <c r="F44" s="22"/>
      <c r="G44" s="22"/>
      <c r="H44" s="22"/>
      <c r="I44" s="22"/>
      <c r="J44" s="22"/>
      <c r="K44" s="22"/>
      <c r="L44" s="22"/>
      <c r="M44" s="22"/>
    </row>
    <row r="45" spans="1:13" ht="15">
      <c r="A45" s="17"/>
      <c r="B45" s="30"/>
      <c r="C45" s="14"/>
      <c r="D45" s="30"/>
      <c r="E45" s="21"/>
      <c r="F45" s="22"/>
      <c r="G45" s="22"/>
      <c r="H45" s="22"/>
      <c r="I45" s="22"/>
      <c r="J45" s="22"/>
      <c r="K45" s="22"/>
      <c r="L45" s="22"/>
      <c r="M45" s="33"/>
    </row>
    <row r="46" spans="1:13" ht="15">
      <c r="A46" s="17"/>
      <c r="B46" s="30"/>
      <c r="C46" s="13"/>
      <c r="D46" s="30"/>
      <c r="E46" s="21"/>
      <c r="F46" s="22"/>
      <c r="G46" s="22"/>
      <c r="H46" s="22"/>
      <c r="I46" s="22"/>
      <c r="J46" s="22"/>
      <c r="K46" s="22"/>
      <c r="L46" s="22"/>
      <c r="M46" s="22"/>
    </row>
    <row r="47" spans="1:13" ht="15.75">
      <c r="A47" s="17"/>
      <c r="B47" s="30"/>
      <c r="C47" s="13"/>
      <c r="D47" s="30"/>
      <c r="E47" s="21"/>
      <c r="F47" s="22"/>
      <c r="G47" s="22"/>
      <c r="H47" s="22"/>
      <c r="I47" s="22"/>
      <c r="J47" s="22"/>
      <c r="K47" s="22"/>
      <c r="L47" s="22"/>
      <c r="M47" s="31"/>
    </row>
    <row r="48" spans="1:13" ht="15">
      <c r="A48" s="17"/>
      <c r="B48" s="30"/>
      <c r="C48" s="13"/>
      <c r="D48" s="30"/>
      <c r="E48" s="21"/>
      <c r="F48" s="22"/>
      <c r="G48" s="22"/>
      <c r="H48" s="22"/>
      <c r="I48" s="22"/>
      <c r="J48" s="22"/>
      <c r="K48" s="22"/>
      <c r="L48" s="22"/>
      <c r="M48" s="22"/>
    </row>
    <row r="49" spans="1:13" ht="15">
      <c r="A49" s="17"/>
      <c r="B49" s="30"/>
      <c r="C49" s="13"/>
      <c r="D49" s="30"/>
      <c r="E49" s="21"/>
      <c r="F49" s="22"/>
      <c r="G49" s="22"/>
      <c r="H49" s="22"/>
      <c r="I49" s="22"/>
      <c r="J49" s="22"/>
      <c r="K49" s="22"/>
      <c r="L49" s="22"/>
      <c r="M49" s="22"/>
    </row>
    <row r="50" spans="1:13" ht="15">
      <c r="A50" s="17"/>
      <c r="B50" s="30"/>
      <c r="C50" s="13"/>
      <c r="D50" s="30"/>
      <c r="E50" s="21"/>
      <c r="F50" s="22"/>
      <c r="G50" s="22"/>
      <c r="H50" s="22"/>
      <c r="I50" s="22"/>
      <c r="J50" s="22"/>
      <c r="K50" s="22"/>
      <c r="L50" s="22"/>
      <c r="M50" s="22"/>
    </row>
    <row r="51" spans="1:13" ht="15.75">
      <c r="A51" s="17"/>
      <c r="B51" s="30"/>
      <c r="C51" s="16"/>
      <c r="D51" s="30"/>
      <c r="E51" s="21"/>
      <c r="F51" s="22"/>
      <c r="G51" s="22"/>
      <c r="H51" s="22"/>
      <c r="I51" s="22"/>
      <c r="J51" s="22"/>
      <c r="K51" s="22"/>
      <c r="L51" s="22"/>
      <c r="M51" s="31"/>
    </row>
    <row r="52" spans="1:13" ht="15.75">
      <c r="A52" s="17"/>
      <c r="B52" s="30"/>
      <c r="C52" s="16"/>
      <c r="D52" s="30"/>
      <c r="E52" s="21"/>
      <c r="F52" s="22"/>
      <c r="G52" s="22"/>
      <c r="H52" s="22"/>
      <c r="I52" s="22"/>
      <c r="J52" s="22"/>
      <c r="K52" s="22"/>
      <c r="L52" s="22"/>
      <c r="M52" s="31"/>
    </row>
    <row r="53" spans="1:13" ht="15.75">
      <c r="A53" s="15"/>
      <c r="B53" s="32"/>
      <c r="C53" s="16"/>
      <c r="D53" s="30"/>
      <c r="E53" s="21"/>
      <c r="F53" s="22"/>
      <c r="G53" s="22"/>
      <c r="H53" s="22"/>
      <c r="I53" s="22"/>
      <c r="J53" s="22"/>
      <c r="K53" s="22"/>
      <c r="L53" s="22"/>
      <c r="M53" s="22"/>
    </row>
    <row r="54" spans="1:13" ht="15">
      <c r="A54" s="17"/>
      <c r="B54" s="30"/>
      <c r="C54" s="13"/>
      <c r="D54" s="30"/>
      <c r="E54" s="21"/>
      <c r="F54" s="22"/>
      <c r="G54" s="22"/>
      <c r="H54" s="22"/>
      <c r="I54" s="22"/>
      <c r="J54" s="22"/>
      <c r="K54" s="22"/>
      <c r="L54" s="22"/>
      <c r="M54" s="22"/>
    </row>
    <row r="55" spans="1:16" ht="15">
      <c r="A55" s="17"/>
      <c r="B55" s="30"/>
      <c r="C55" s="13"/>
      <c r="D55" s="30"/>
      <c r="E55" s="21"/>
      <c r="F55" s="22"/>
      <c r="G55" s="22"/>
      <c r="H55" s="22"/>
      <c r="I55" s="22"/>
      <c r="J55" s="22"/>
      <c r="K55" s="22"/>
      <c r="L55" s="22"/>
      <c r="M55" s="22"/>
      <c r="P55" s="12" t="s">
        <v>8</v>
      </c>
    </row>
    <row r="56" spans="1:13" ht="15">
      <c r="A56" s="17"/>
      <c r="B56" s="30"/>
      <c r="C56" s="13"/>
      <c r="D56" s="30"/>
      <c r="E56" s="21"/>
      <c r="F56" s="22"/>
      <c r="G56" s="22"/>
      <c r="H56" s="22"/>
      <c r="I56" s="22"/>
      <c r="J56" s="22"/>
      <c r="K56" s="22"/>
      <c r="L56" s="22"/>
      <c r="M56" s="33"/>
    </row>
    <row r="57" spans="1:13" ht="15">
      <c r="A57" s="17"/>
      <c r="B57" s="30"/>
      <c r="C57" s="13"/>
      <c r="D57" s="30"/>
      <c r="E57" s="21"/>
      <c r="F57" s="22"/>
      <c r="G57" s="22"/>
      <c r="H57" s="22"/>
      <c r="I57" s="22"/>
      <c r="J57" s="22"/>
      <c r="K57" s="22"/>
      <c r="L57" s="22"/>
      <c r="M57" s="22"/>
    </row>
    <row r="58" spans="1:13" ht="15">
      <c r="A58" s="17"/>
      <c r="B58" s="30"/>
      <c r="C58" s="13"/>
      <c r="D58" s="30"/>
      <c r="E58" s="21"/>
      <c r="F58" s="22"/>
      <c r="G58" s="22"/>
      <c r="H58" s="22"/>
      <c r="I58" s="22"/>
      <c r="J58" s="22"/>
      <c r="K58" s="22"/>
      <c r="L58" s="22"/>
      <c r="M58" s="22"/>
    </row>
    <row r="59" spans="1:13" ht="15">
      <c r="A59" s="17"/>
      <c r="B59" s="30"/>
      <c r="C59" s="13"/>
      <c r="D59" s="30"/>
      <c r="E59" s="21"/>
      <c r="F59" s="22"/>
      <c r="G59" s="22"/>
      <c r="H59" s="22"/>
      <c r="I59" s="22"/>
      <c r="J59" s="22"/>
      <c r="K59" s="22"/>
      <c r="L59" s="22"/>
      <c r="M59" s="22"/>
    </row>
    <row r="60" spans="1:13" ht="15">
      <c r="A60" s="17"/>
      <c r="B60" s="30"/>
      <c r="C60" s="13"/>
      <c r="D60" s="30"/>
      <c r="E60" s="21"/>
      <c r="F60" s="22"/>
      <c r="G60" s="22"/>
      <c r="H60" s="22"/>
      <c r="I60" s="22"/>
      <c r="J60" s="22"/>
      <c r="K60" s="22"/>
      <c r="L60" s="22"/>
      <c r="M60" s="22"/>
    </row>
    <row r="61" spans="1:13" ht="15">
      <c r="A61" s="17"/>
      <c r="B61" s="30"/>
      <c r="C61" s="13"/>
      <c r="D61" s="30"/>
      <c r="E61" s="21"/>
      <c r="F61" s="22"/>
      <c r="G61" s="22"/>
      <c r="H61" s="22"/>
      <c r="I61" s="22"/>
      <c r="J61" s="22"/>
      <c r="K61" s="22"/>
      <c r="L61" s="22"/>
      <c r="M61" s="33"/>
    </row>
    <row r="62" spans="1:13" ht="15">
      <c r="A62" s="17"/>
      <c r="B62" s="30"/>
      <c r="C62" s="13"/>
      <c r="D62" s="30"/>
      <c r="E62" s="21"/>
      <c r="F62" s="22"/>
      <c r="G62" s="22"/>
      <c r="H62" s="22"/>
      <c r="I62" s="22"/>
      <c r="J62" s="22"/>
      <c r="K62" s="22"/>
      <c r="L62" s="22"/>
      <c r="M62" s="33"/>
    </row>
    <row r="63" spans="1:13" ht="15">
      <c r="A63" s="17"/>
      <c r="B63" s="30"/>
      <c r="C63" s="14"/>
      <c r="D63" s="30"/>
      <c r="E63" s="21"/>
      <c r="F63" s="22"/>
      <c r="G63" s="22"/>
      <c r="H63" s="22"/>
      <c r="I63" s="22"/>
      <c r="J63" s="22"/>
      <c r="K63" s="22"/>
      <c r="L63" s="22"/>
      <c r="M63" s="22"/>
    </row>
    <row r="64" spans="1:14" ht="15">
      <c r="A64" s="17"/>
      <c r="B64" s="30"/>
      <c r="C64" s="13"/>
      <c r="D64" s="30"/>
      <c r="E64" s="21"/>
      <c r="F64" s="22"/>
      <c r="G64" s="22"/>
      <c r="H64" s="22"/>
      <c r="I64" s="22"/>
      <c r="J64" s="22"/>
      <c r="K64" s="22"/>
      <c r="L64" s="22"/>
      <c r="M64" s="22"/>
      <c r="N64" s="18"/>
    </row>
    <row r="65" spans="1:13" ht="15">
      <c r="A65" s="17"/>
      <c r="B65" s="30"/>
      <c r="C65" s="13"/>
      <c r="D65" s="30"/>
      <c r="E65" s="21"/>
      <c r="F65" s="22"/>
      <c r="G65" s="22"/>
      <c r="H65" s="22"/>
      <c r="I65" s="22"/>
      <c r="J65" s="22"/>
      <c r="K65" s="22"/>
      <c r="L65" s="22"/>
      <c r="M65" s="22"/>
    </row>
    <row r="66" spans="1:13" ht="15">
      <c r="A66" s="25"/>
      <c r="B66" s="34"/>
      <c r="C66" s="26"/>
      <c r="D66" s="34"/>
      <c r="E66" s="27"/>
      <c r="F66" s="35"/>
      <c r="G66" s="35"/>
      <c r="H66" s="35"/>
      <c r="I66" s="35"/>
      <c r="J66" s="35"/>
      <c r="K66" s="35"/>
      <c r="L66" s="35"/>
      <c r="M66" s="35"/>
    </row>
    <row r="67" spans="1:14" ht="18.75" thickBot="1">
      <c r="A67" s="25"/>
      <c r="B67" s="34"/>
      <c r="C67" s="29"/>
      <c r="D67" s="36"/>
      <c r="E67" s="28"/>
      <c r="F67" s="37"/>
      <c r="G67" s="37"/>
      <c r="H67" s="37"/>
      <c r="I67" s="37"/>
      <c r="J67" s="37"/>
      <c r="K67" s="37"/>
      <c r="L67" s="37"/>
      <c r="M67" s="38"/>
      <c r="N67" s="18"/>
    </row>
    <row r="68" spans="1:14" ht="16.5" thickBot="1">
      <c r="A68" s="42"/>
      <c r="B68" s="34"/>
      <c r="C68" s="39"/>
      <c r="D68" s="34"/>
      <c r="E68" s="27"/>
      <c r="F68" s="35"/>
      <c r="G68" s="35"/>
      <c r="H68" s="35"/>
      <c r="I68" s="35"/>
      <c r="J68" s="35"/>
      <c r="K68" s="35"/>
      <c r="L68" s="35"/>
      <c r="M68" s="40"/>
      <c r="N68" s="19"/>
    </row>
  </sheetData>
  <sheetProtection/>
  <mergeCells count="3">
    <mergeCell ref="A3:C3"/>
    <mergeCell ref="A4:C4"/>
    <mergeCell ref="A5:M5"/>
  </mergeCells>
  <hyperlinks>
    <hyperlink ref="M7" r:id="rId1" display="DATA:Setembro/2010"/>
  </hyperlinks>
  <printOptions horizontalCentered="1"/>
  <pageMargins left="0.7874015748031497" right="0.3937007874015748" top="0.52" bottom="0.5905511811023623" header="0.5118110236220472" footer="0.5118110236220472"/>
  <pageSetup horizontalDpi="600" verticalDpi="600" orientation="portrait" paperSize="9" scale="68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="85" zoomScaleNormal="60" zoomScaleSheetLayoutView="85" zoomScalePageLayoutView="0" workbookViewId="0" topLeftCell="A1">
      <selection activeCell="E2" sqref="E2:F4"/>
    </sheetView>
  </sheetViews>
  <sheetFormatPr defaultColWidth="10.28125" defaultRowHeight="12.75"/>
  <cols>
    <col min="1" max="1" width="14.00390625" style="12" customWidth="1"/>
    <col min="2" max="2" width="7.7109375" style="12" customWidth="1"/>
    <col min="3" max="3" width="54.8515625" style="12" customWidth="1"/>
    <col min="4" max="4" width="6.140625" style="12" customWidth="1"/>
    <col min="5" max="5" width="11.7109375" style="12" customWidth="1"/>
    <col min="6" max="6" width="7.8515625" style="12" customWidth="1"/>
    <col min="7" max="7" width="9.00390625" style="12" customWidth="1"/>
    <col min="8" max="8" width="8.421875" style="12" customWidth="1"/>
    <col min="9" max="9" width="14.8515625" style="12" customWidth="1"/>
    <col min="10" max="16384" width="10.28125" style="12" customWidth="1"/>
  </cols>
  <sheetData>
    <row r="1" spans="1:9" ht="15.75">
      <c r="A1" s="65" t="s">
        <v>26</v>
      </c>
      <c r="B1" s="66"/>
      <c r="C1" s="67"/>
      <c r="D1" s="67"/>
      <c r="E1" s="67"/>
      <c r="F1" s="67"/>
      <c r="G1" s="67"/>
      <c r="H1" s="67"/>
      <c r="I1" s="68"/>
    </row>
    <row r="2" spans="1:9" ht="15.75">
      <c r="A2" s="69" t="s">
        <v>258</v>
      </c>
      <c r="B2" s="70"/>
      <c r="C2" s="71"/>
      <c r="D2" s="71"/>
      <c r="E2" s="72"/>
      <c r="F2" s="71"/>
      <c r="G2" s="71"/>
      <c r="H2" s="71"/>
      <c r="I2" s="73"/>
    </row>
    <row r="3" spans="1:9" ht="15.75">
      <c r="A3" s="457" t="s">
        <v>37</v>
      </c>
      <c r="B3" s="458"/>
      <c r="C3" s="458"/>
      <c r="D3" s="71"/>
      <c r="E3" s="72"/>
      <c r="F3" s="71"/>
      <c r="G3" s="71"/>
      <c r="H3" s="71"/>
      <c r="I3" s="73"/>
    </row>
    <row r="4" spans="1:9" ht="36" customHeight="1">
      <c r="A4" s="457" t="s">
        <v>156</v>
      </c>
      <c r="B4" s="458"/>
      <c r="C4" s="458"/>
      <c r="D4" s="71"/>
      <c r="E4" s="72"/>
      <c r="F4" s="71"/>
      <c r="G4" s="71"/>
      <c r="H4" s="71"/>
      <c r="I4" s="73"/>
    </row>
    <row r="5" spans="1:9" ht="15.75">
      <c r="A5" s="459"/>
      <c r="B5" s="460"/>
      <c r="C5" s="460"/>
      <c r="D5" s="460"/>
      <c r="E5" s="460"/>
      <c r="F5" s="460"/>
      <c r="G5" s="460"/>
      <c r="H5" s="460"/>
      <c r="I5" s="460"/>
    </row>
    <row r="6" spans="1:9" ht="16.5" thickBot="1">
      <c r="A6" s="74"/>
      <c r="B6" s="75"/>
      <c r="C6" s="59" t="s">
        <v>5</v>
      </c>
      <c r="D6" s="75"/>
      <c r="E6" s="76" t="s">
        <v>246</v>
      </c>
      <c r="F6" s="75"/>
      <c r="G6" s="75"/>
      <c r="H6" s="75"/>
      <c r="I6" s="77"/>
    </row>
    <row r="7" spans="1:9" ht="45.75" thickTop="1">
      <c r="A7" s="161" t="s">
        <v>39</v>
      </c>
      <c r="B7" s="161" t="s">
        <v>0</v>
      </c>
      <c r="C7" s="161" t="s">
        <v>30</v>
      </c>
      <c r="D7" s="161" t="s">
        <v>6</v>
      </c>
      <c r="E7" s="161" t="s">
        <v>7</v>
      </c>
      <c r="F7" s="161" t="s">
        <v>31</v>
      </c>
      <c r="G7" s="161" t="s">
        <v>32</v>
      </c>
      <c r="H7" s="161" t="s">
        <v>33</v>
      </c>
      <c r="I7" s="161" t="s">
        <v>34</v>
      </c>
    </row>
    <row r="8" spans="1:9" ht="30">
      <c r="A8" s="150"/>
      <c r="B8" s="162" t="s">
        <v>188</v>
      </c>
      <c r="C8" s="223" t="s">
        <v>157</v>
      </c>
      <c r="D8" s="153"/>
      <c r="E8" s="154"/>
      <c r="F8" s="155"/>
      <c r="G8" s="187"/>
      <c r="H8" s="155"/>
      <c r="I8" s="157">
        <f>ROUND(SUM(I9:I19),2)</f>
        <v>146185.66</v>
      </c>
    </row>
    <row r="9" spans="1:9" ht="60">
      <c r="A9" s="168" t="s">
        <v>19</v>
      </c>
      <c r="B9" s="64" t="s">
        <v>189</v>
      </c>
      <c r="C9" s="83" t="s">
        <v>40</v>
      </c>
      <c r="D9" s="334" t="s">
        <v>41</v>
      </c>
      <c r="E9" s="359">
        <f>'MC Rua as Margens RJ 133'!M9</f>
        <v>3325</v>
      </c>
      <c r="F9" s="305">
        <v>0.9</v>
      </c>
      <c r="G9" s="383">
        <v>0.2977</v>
      </c>
      <c r="H9" s="361">
        <f>F9*(1+G9)</f>
        <v>1.1679300000000001</v>
      </c>
      <c r="I9" s="362">
        <f>ROUND(SUM(E9*H9),2)</f>
        <v>3883.37</v>
      </c>
    </row>
    <row r="10" spans="1:9" ht="36">
      <c r="A10" s="169" t="s">
        <v>20</v>
      </c>
      <c r="B10" s="64" t="s">
        <v>190</v>
      </c>
      <c r="C10" s="83" t="s">
        <v>42</v>
      </c>
      <c r="D10" s="334" t="s">
        <v>53</v>
      </c>
      <c r="E10" s="359">
        <f>'MC Rua as Margens RJ 133'!M11</f>
        <v>399</v>
      </c>
      <c r="F10" s="305">
        <v>8.96</v>
      </c>
      <c r="G10" s="383">
        <v>0.2977</v>
      </c>
      <c r="H10" s="361">
        <f aca="true" t="shared" si="0" ref="H10:H15">F10*(1+G10)</f>
        <v>11.627392000000002</v>
      </c>
      <c r="I10" s="362">
        <f aca="true" t="shared" si="1" ref="I10:I15">ROUND(SUM(E10*H10),2)</f>
        <v>4639.33</v>
      </c>
    </row>
    <row r="11" spans="1:9" ht="36">
      <c r="A11" s="169" t="s">
        <v>25</v>
      </c>
      <c r="B11" s="64" t="s">
        <v>191</v>
      </c>
      <c r="C11" s="83" t="s">
        <v>43</v>
      </c>
      <c r="D11" s="334" t="s">
        <v>53</v>
      </c>
      <c r="E11" s="315">
        <f>'MC Rua as Margens RJ 133'!M13</f>
        <v>399</v>
      </c>
      <c r="F11" s="305">
        <v>63.92</v>
      </c>
      <c r="G11" s="383">
        <v>0.2977</v>
      </c>
      <c r="H11" s="361">
        <f t="shared" si="0"/>
        <v>82.94898400000001</v>
      </c>
      <c r="I11" s="362">
        <f t="shared" si="1"/>
        <v>33096.64</v>
      </c>
    </row>
    <row r="12" spans="1:9" ht="72">
      <c r="A12" s="292" t="s">
        <v>255</v>
      </c>
      <c r="B12" s="64" t="s">
        <v>192</v>
      </c>
      <c r="C12" s="83" t="s">
        <v>256</v>
      </c>
      <c r="D12" s="334" t="s">
        <v>54</v>
      </c>
      <c r="E12" s="315">
        <f>'MC Rua as Margens RJ 133'!M15</f>
        <v>28728</v>
      </c>
      <c r="F12" s="305">
        <v>0.88</v>
      </c>
      <c r="G12" s="383">
        <v>0.2977</v>
      </c>
      <c r="H12" s="361">
        <f t="shared" si="0"/>
        <v>1.141976</v>
      </c>
      <c r="I12" s="362">
        <f t="shared" si="1"/>
        <v>32806.69</v>
      </c>
    </row>
    <row r="13" spans="1:9" ht="28.5" customHeight="1">
      <c r="A13" s="168" t="s">
        <v>21</v>
      </c>
      <c r="B13" s="64" t="s">
        <v>193</v>
      </c>
      <c r="C13" s="83" t="s">
        <v>44</v>
      </c>
      <c r="D13" s="334" t="s">
        <v>41</v>
      </c>
      <c r="E13" s="359">
        <f>'MC Rua as Margens RJ 133'!M17</f>
        <v>3325</v>
      </c>
      <c r="F13" s="305">
        <v>8.01</v>
      </c>
      <c r="G13" s="383">
        <v>0.2977</v>
      </c>
      <c r="H13" s="361">
        <f t="shared" si="0"/>
        <v>10.394577</v>
      </c>
      <c r="I13" s="362">
        <f t="shared" si="1"/>
        <v>34561.97</v>
      </c>
    </row>
    <row r="14" spans="1:10" ht="29.25" customHeight="1">
      <c r="A14" s="168" t="s">
        <v>22</v>
      </c>
      <c r="B14" s="64" t="s">
        <v>194</v>
      </c>
      <c r="C14" s="83" t="s">
        <v>45</v>
      </c>
      <c r="D14" s="334" t="s">
        <v>41</v>
      </c>
      <c r="E14" s="359">
        <f>'MC Rua as Margens RJ 133'!M19</f>
        <v>3325</v>
      </c>
      <c r="F14" s="305">
        <v>1.53</v>
      </c>
      <c r="G14" s="383">
        <v>0.2977</v>
      </c>
      <c r="H14" s="361">
        <f t="shared" si="0"/>
        <v>1.985481</v>
      </c>
      <c r="I14" s="362">
        <f t="shared" si="1"/>
        <v>6601.72</v>
      </c>
      <c r="J14" s="41"/>
    </row>
    <row r="15" spans="1:10" ht="88.5" customHeight="1">
      <c r="A15" s="168" t="s">
        <v>23</v>
      </c>
      <c r="B15" s="64" t="s">
        <v>195</v>
      </c>
      <c r="C15" s="83" t="s">
        <v>46</v>
      </c>
      <c r="D15" s="334" t="s">
        <v>53</v>
      </c>
      <c r="E15" s="315">
        <f>'MC Rua as Margens RJ 133'!M21</f>
        <v>166.25</v>
      </c>
      <c r="F15" s="310">
        <v>39.73</v>
      </c>
      <c r="G15" s="360">
        <v>0.2977</v>
      </c>
      <c r="H15" s="312">
        <f t="shared" si="0"/>
        <v>51.557621</v>
      </c>
      <c r="I15" s="362">
        <f t="shared" si="1"/>
        <v>8571.45</v>
      </c>
      <c r="J15" s="41"/>
    </row>
    <row r="16" spans="1:10" ht="27.75" customHeight="1">
      <c r="A16" s="169" t="s">
        <v>24</v>
      </c>
      <c r="B16" s="64" t="s">
        <v>196</v>
      </c>
      <c r="C16" s="83" t="s">
        <v>47</v>
      </c>
      <c r="D16" s="334" t="s">
        <v>18</v>
      </c>
      <c r="E16" s="315">
        <f>'MC Rua as Margens RJ 133'!M23</f>
        <v>299.25</v>
      </c>
      <c r="F16" s="305">
        <v>0.57</v>
      </c>
      <c r="G16" s="363">
        <v>0.2977</v>
      </c>
      <c r="H16" s="364">
        <f>F16*(1+G16)</f>
        <v>0.7396889999999999</v>
      </c>
      <c r="I16" s="362">
        <f>ROUND(SUM(E16*H16),2)</f>
        <v>221.35</v>
      </c>
      <c r="J16" s="41"/>
    </row>
    <row r="17" spans="1:10" ht="65.25" customHeight="1">
      <c r="A17" s="170" t="s">
        <v>83</v>
      </c>
      <c r="B17" s="64" t="s">
        <v>197</v>
      </c>
      <c r="C17" s="93" t="s">
        <v>84</v>
      </c>
      <c r="D17" s="294" t="s">
        <v>85</v>
      </c>
      <c r="E17" s="294">
        <f>'MC Rua as Margens RJ 133'!M25</f>
        <v>12</v>
      </c>
      <c r="F17" s="294">
        <v>859.21</v>
      </c>
      <c r="G17" s="365">
        <v>0.2977</v>
      </c>
      <c r="H17" s="366">
        <f>F17*(1+G17)</f>
        <v>1114.9968170000002</v>
      </c>
      <c r="I17" s="362">
        <f>ROUND(SUM(E17*H17),2)</f>
        <v>13379.96</v>
      </c>
      <c r="J17" s="41"/>
    </row>
    <row r="18" spans="1:10" ht="41.25" customHeight="1">
      <c r="A18" s="170" t="s">
        <v>86</v>
      </c>
      <c r="B18" s="64" t="s">
        <v>198</v>
      </c>
      <c r="C18" s="93" t="s">
        <v>87</v>
      </c>
      <c r="D18" s="294" t="s">
        <v>41</v>
      </c>
      <c r="E18" s="313">
        <f>'MC Rua as Margens RJ 133'!M27</f>
        <v>8.64</v>
      </c>
      <c r="F18" s="294">
        <v>134.09</v>
      </c>
      <c r="G18" s="365">
        <v>0.2977</v>
      </c>
      <c r="H18" s="366">
        <f>F18*(1+G18)</f>
        <v>174.00859300000002</v>
      </c>
      <c r="I18" s="362">
        <f>ROUND(SUM(E18*H18),2)</f>
        <v>1503.43</v>
      </c>
      <c r="J18" s="41"/>
    </row>
    <row r="19" spans="1:10" ht="102" customHeight="1">
      <c r="A19" s="170" t="s">
        <v>88</v>
      </c>
      <c r="B19" s="64" t="s">
        <v>199</v>
      </c>
      <c r="C19" s="93" t="s">
        <v>89</v>
      </c>
      <c r="D19" s="294" t="s">
        <v>67</v>
      </c>
      <c r="E19" s="313">
        <f>'MC Rua as Margens RJ 133'!M29</f>
        <v>36</v>
      </c>
      <c r="F19" s="294">
        <v>148.12</v>
      </c>
      <c r="G19" s="365">
        <v>0.2977</v>
      </c>
      <c r="H19" s="366">
        <f>F19*(1+G19)</f>
        <v>192.215324</v>
      </c>
      <c r="I19" s="362">
        <f>ROUND(SUM(E19*H19),2)</f>
        <v>6919.75</v>
      </c>
      <c r="J19" s="41"/>
    </row>
    <row r="20" spans="1:10" ht="12.75">
      <c r="A20" s="185"/>
      <c r="B20" s="78"/>
      <c r="C20" s="347"/>
      <c r="D20" s="60"/>
      <c r="E20" s="63"/>
      <c r="F20" s="61"/>
      <c r="G20" s="62"/>
      <c r="H20" s="61"/>
      <c r="I20" s="141"/>
      <c r="J20" s="41"/>
    </row>
    <row r="21" spans="1:10" ht="15">
      <c r="A21" s="188"/>
      <c r="B21" s="45"/>
      <c r="C21" s="46"/>
      <c r="D21" s="43"/>
      <c r="E21" s="47"/>
      <c r="F21" s="44"/>
      <c r="G21" s="57"/>
      <c r="H21" s="44"/>
      <c r="I21" s="137"/>
      <c r="J21" s="41"/>
    </row>
    <row r="22" spans="1:10" ht="15">
      <c r="A22" s="172"/>
      <c r="B22" s="45"/>
      <c r="C22" s="46"/>
      <c r="D22" s="43"/>
      <c r="E22" s="47"/>
      <c r="F22" s="44"/>
      <c r="G22" s="57"/>
      <c r="H22" s="44"/>
      <c r="I22" s="137"/>
      <c r="J22" s="41"/>
    </row>
    <row r="23" spans="1:10" ht="18">
      <c r="A23" s="173"/>
      <c r="B23" s="49"/>
      <c r="C23" s="52" t="s">
        <v>9</v>
      </c>
      <c r="D23" s="50"/>
      <c r="E23" s="48"/>
      <c r="F23" s="51"/>
      <c r="G23" s="58"/>
      <c r="H23" s="51"/>
      <c r="I23" s="174">
        <f>I8</f>
        <v>146185.66</v>
      </c>
      <c r="J23" s="41"/>
    </row>
    <row r="24" spans="1:10" ht="15">
      <c r="A24" s="172"/>
      <c r="B24" s="45"/>
      <c r="C24" s="53"/>
      <c r="D24" s="43"/>
      <c r="E24" s="47"/>
      <c r="F24" s="44"/>
      <c r="G24" s="57"/>
      <c r="H24" s="44"/>
      <c r="I24" s="137"/>
      <c r="J24" s="41"/>
    </row>
    <row r="25" spans="1:10" ht="15">
      <c r="A25" s="172"/>
      <c r="B25" s="45"/>
      <c r="C25" s="46"/>
      <c r="D25" s="43"/>
      <c r="E25" s="47"/>
      <c r="F25" s="44"/>
      <c r="G25" s="57"/>
      <c r="H25" s="44"/>
      <c r="I25" s="137"/>
      <c r="J25" s="41"/>
    </row>
    <row r="26" spans="1:10" ht="15">
      <c r="A26" s="172"/>
      <c r="B26" s="45"/>
      <c r="C26" s="46"/>
      <c r="D26" s="43"/>
      <c r="E26" s="47"/>
      <c r="F26" s="44"/>
      <c r="G26" s="57"/>
      <c r="H26" s="44"/>
      <c r="I26" s="137"/>
      <c r="J26" s="41"/>
    </row>
    <row r="27" spans="1:10" ht="15">
      <c r="A27" s="172"/>
      <c r="B27" s="45"/>
      <c r="C27" s="46"/>
      <c r="D27" s="43"/>
      <c r="E27" s="47"/>
      <c r="F27" s="44"/>
      <c r="G27" s="57"/>
      <c r="H27" s="44"/>
      <c r="I27" s="137"/>
      <c r="J27" s="41"/>
    </row>
    <row r="28" spans="1:10" ht="15">
      <c r="A28" s="172"/>
      <c r="B28" s="45"/>
      <c r="C28" s="46"/>
      <c r="D28" s="43"/>
      <c r="E28" s="47"/>
      <c r="F28" s="44"/>
      <c r="G28" s="57"/>
      <c r="H28" s="44"/>
      <c r="I28" s="137"/>
      <c r="J28" s="41"/>
    </row>
    <row r="29" spans="1:10" ht="15">
      <c r="A29" s="172"/>
      <c r="B29" s="45"/>
      <c r="C29" s="46"/>
      <c r="D29" s="43"/>
      <c r="E29" s="47"/>
      <c r="F29" s="44"/>
      <c r="G29" s="57"/>
      <c r="H29" s="44"/>
      <c r="I29" s="137"/>
      <c r="J29" s="41"/>
    </row>
    <row r="30" spans="1:10" ht="15">
      <c r="A30" s="172"/>
      <c r="B30" s="45"/>
      <c r="C30" s="46"/>
      <c r="D30" s="43"/>
      <c r="E30" s="47"/>
      <c r="F30" s="44"/>
      <c r="G30" s="57"/>
      <c r="H30" s="44"/>
      <c r="I30" s="137"/>
      <c r="J30" s="41"/>
    </row>
    <row r="31" spans="1:10" ht="15">
      <c r="A31" s="172"/>
      <c r="B31" s="45"/>
      <c r="C31" s="90" t="s">
        <v>48</v>
      </c>
      <c r="D31" s="43"/>
      <c r="E31" s="47"/>
      <c r="F31" s="44"/>
      <c r="G31" s="57"/>
      <c r="H31" s="44"/>
      <c r="I31" s="137"/>
      <c r="J31" s="41"/>
    </row>
    <row r="32" spans="1:10" ht="25.5">
      <c r="A32" s="172"/>
      <c r="B32" s="45"/>
      <c r="C32" s="215" t="s">
        <v>151</v>
      </c>
      <c r="D32" s="43"/>
      <c r="E32" s="47"/>
      <c r="F32" s="44"/>
      <c r="G32" s="57"/>
      <c r="H32" s="44"/>
      <c r="I32" s="137"/>
      <c r="J32" s="41"/>
    </row>
    <row r="33" spans="1:10" ht="51">
      <c r="A33" s="172"/>
      <c r="B33" s="45"/>
      <c r="C33" s="91" t="s">
        <v>49</v>
      </c>
      <c r="D33" s="43"/>
      <c r="E33" s="47"/>
      <c r="F33" s="44"/>
      <c r="G33" s="57"/>
      <c r="H33" s="44"/>
      <c r="I33" s="137"/>
      <c r="J33" s="41"/>
    </row>
    <row r="34" spans="1:10" ht="38.25">
      <c r="A34" s="172"/>
      <c r="B34" s="45"/>
      <c r="C34" s="91" t="s">
        <v>50</v>
      </c>
      <c r="D34" s="43"/>
      <c r="E34" s="47"/>
      <c r="F34" s="44"/>
      <c r="G34" s="57"/>
      <c r="H34" s="44"/>
      <c r="I34" s="137"/>
      <c r="J34" s="41"/>
    </row>
    <row r="35" spans="1:10" ht="25.5">
      <c r="A35" s="172"/>
      <c r="B35" s="45"/>
      <c r="C35" s="91" t="s">
        <v>51</v>
      </c>
      <c r="D35" s="43"/>
      <c r="E35" s="47"/>
      <c r="F35" s="44"/>
      <c r="G35" s="57"/>
      <c r="H35" s="44"/>
      <c r="I35" s="137"/>
      <c r="J35" s="41"/>
    </row>
    <row r="36" spans="1:10" ht="15">
      <c r="A36" s="172"/>
      <c r="B36" s="45"/>
      <c r="C36" s="91" t="s">
        <v>52</v>
      </c>
      <c r="D36" s="43"/>
      <c r="E36" s="47"/>
      <c r="F36" s="44"/>
      <c r="G36" s="57"/>
      <c r="H36" s="44"/>
      <c r="I36" s="137"/>
      <c r="J36" s="41"/>
    </row>
    <row r="37" spans="1:10" ht="15">
      <c r="A37" s="172"/>
      <c r="B37" s="45"/>
      <c r="C37" s="129"/>
      <c r="D37" s="43"/>
      <c r="E37" s="47"/>
      <c r="F37" s="44"/>
      <c r="G37" s="57"/>
      <c r="H37" s="44"/>
      <c r="I37" s="137"/>
      <c r="J37" s="41"/>
    </row>
    <row r="38" spans="1:10" ht="15">
      <c r="A38" s="175"/>
      <c r="B38" s="176"/>
      <c r="C38" s="177"/>
      <c r="D38" s="178"/>
      <c r="E38" s="179"/>
      <c r="F38" s="159"/>
      <c r="G38" s="160"/>
      <c r="H38" s="159"/>
      <c r="I38" s="180"/>
      <c r="J38" s="41"/>
    </row>
    <row r="39" spans="1:9" ht="15">
      <c r="A39" s="17"/>
      <c r="B39" s="30"/>
      <c r="C39" s="13"/>
      <c r="D39" s="30"/>
      <c r="E39" s="21"/>
      <c r="F39" s="22"/>
      <c r="G39" s="22"/>
      <c r="H39" s="22"/>
      <c r="I39" s="22"/>
    </row>
    <row r="40" spans="1:9" ht="15">
      <c r="A40" s="17"/>
      <c r="B40" s="30"/>
      <c r="C40" s="13"/>
      <c r="D40" s="30"/>
      <c r="E40" s="21"/>
      <c r="F40" s="22"/>
      <c r="G40" s="22"/>
      <c r="H40" s="22"/>
      <c r="I40" s="22"/>
    </row>
    <row r="41" spans="1:9" ht="15.75">
      <c r="A41" s="17"/>
      <c r="B41" s="30"/>
      <c r="C41" s="13"/>
      <c r="D41" s="30"/>
      <c r="E41" s="21"/>
      <c r="F41" s="22"/>
      <c r="G41" s="22"/>
      <c r="H41" s="22"/>
      <c r="I41" s="31"/>
    </row>
    <row r="42" spans="1:9" ht="15.75">
      <c r="A42" s="17"/>
      <c r="B42" s="32"/>
      <c r="C42" s="16"/>
      <c r="D42" s="30"/>
      <c r="E42" s="21"/>
      <c r="F42" s="22"/>
      <c r="G42" s="22"/>
      <c r="H42" s="22"/>
      <c r="I42" s="22"/>
    </row>
    <row r="43" spans="1:9" ht="15.75">
      <c r="A43" s="17"/>
      <c r="B43" s="30"/>
      <c r="C43" s="13"/>
      <c r="D43" s="30"/>
      <c r="E43" s="21"/>
      <c r="F43" s="22"/>
      <c r="G43" s="22"/>
      <c r="H43" s="22"/>
      <c r="I43" s="31"/>
    </row>
    <row r="44" spans="1:9" ht="15.75">
      <c r="A44" s="17"/>
      <c r="B44" s="30"/>
      <c r="C44" s="13"/>
      <c r="D44" s="30"/>
      <c r="E44" s="21"/>
      <c r="F44" s="22"/>
      <c r="G44" s="22"/>
      <c r="H44" s="22"/>
      <c r="I44" s="31"/>
    </row>
    <row r="45" spans="1:9" ht="15.75">
      <c r="A45" s="15"/>
      <c r="B45" s="32"/>
      <c r="C45" s="13"/>
      <c r="D45" s="30"/>
      <c r="E45" s="22"/>
      <c r="F45" s="33"/>
      <c r="G45" s="33"/>
      <c r="H45" s="33"/>
      <c r="I45" s="33"/>
    </row>
    <row r="46" spans="1:9" ht="15">
      <c r="A46" s="17"/>
      <c r="B46" s="30"/>
      <c r="C46" s="13"/>
      <c r="D46" s="30"/>
      <c r="E46" s="21"/>
      <c r="F46" s="22"/>
      <c r="G46" s="22"/>
      <c r="H46" s="22"/>
      <c r="I46" s="22"/>
    </row>
    <row r="47" spans="1:9" ht="15">
      <c r="A47" s="17"/>
      <c r="B47" s="30"/>
      <c r="C47" s="14"/>
      <c r="D47" s="30"/>
      <c r="E47" s="21"/>
      <c r="F47" s="22"/>
      <c r="G47" s="22"/>
      <c r="H47" s="22"/>
      <c r="I47" s="33"/>
    </row>
    <row r="48" spans="1:9" ht="15">
      <c r="A48" s="17"/>
      <c r="B48" s="30"/>
      <c r="C48" s="13"/>
      <c r="D48" s="30"/>
      <c r="E48" s="21"/>
      <c r="F48" s="22"/>
      <c r="G48" s="22"/>
      <c r="H48" s="22"/>
      <c r="I48" s="22"/>
    </row>
    <row r="49" spans="1:9" ht="15.75">
      <c r="A49" s="17"/>
      <c r="B49" s="30"/>
      <c r="C49" s="13"/>
      <c r="D49" s="30"/>
      <c r="E49" s="21"/>
      <c r="F49" s="22"/>
      <c r="G49" s="22"/>
      <c r="H49" s="22"/>
      <c r="I49" s="31"/>
    </row>
    <row r="50" spans="1:9" ht="15">
      <c r="A50" s="17"/>
      <c r="B50" s="30"/>
      <c r="C50" s="13"/>
      <c r="D50" s="30"/>
      <c r="E50" s="21"/>
      <c r="F50" s="22"/>
      <c r="G50" s="22"/>
      <c r="H50" s="22"/>
      <c r="I50" s="22"/>
    </row>
    <row r="51" spans="1:9" ht="15">
      <c r="A51" s="17"/>
      <c r="B51" s="30"/>
      <c r="C51" s="13"/>
      <c r="D51" s="30"/>
      <c r="E51" s="21"/>
      <c r="F51" s="22"/>
      <c r="G51" s="22"/>
      <c r="H51" s="22"/>
      <c r="I51" s="22"/>
    </row>
    <row r="52" spans="1:9" ht="15">
      <c r="A52" s="17"/>
      <c r="B52" s="30"/>
      <c r="C52" s="13"/>
      <c r="D52" s="30"/>
      <c r="E52" s="21"/>
      <c r="F52" s="22"/>
      <c r="G52" s="22"/>
      <c r="H52" s="22"/>
      <c r="I52" s="22"/>
    </row>
    <row r="53" spans="1:9" ht="15.75">
      <c r="A53" s="17"/>
      <c r="B53" s="30"/>
      <c r="C53" s="16"/>
      <c r="D53" s="30"/>
      <c r="E53" s="21"/>
      <c r="F53" s="22"/>
      <c r="G53" s="22"/>
      <c r="H53" s="22"/>
      <c r="I53" s="31"/>
    </row>
    <row r="54" spans="1:9" ht="15.75">
      <c r="A54" s="17"/>
      <c r="B54" s="30"/>
      <c r="C54" s="16"/>
      <c r="D54" s="30"/>
      <c r="E54" s="21"/>
      <c r="F54" s="22"/>
      <c r="G54" s="22"/>
      <c r="H54" s="22"/>
      <c r="I54" s="31"/>
    </row>
    <row r="55" spans="1:9" ht="15.75">
      <c r="A55" s="15"/>
      <c r="B55" s="32"/>
      <c r="C55" s="16"/>
      <c r="D55" s="30"/>
      <c r="E55" s="21"/>
      <c r="F55" s="22"/>
      <c r="G55" s="22"/>
      <c r="H55" s="22"/>
      <c r="I55" s="22"/>
    </row>
    <row r="56" spans="1:9" ht="15">
      <c r="A56" s="17"/>
      <c r="B56" s="30"/>
      <c r="C56" s="13"/>
      <c r="D56" s="30"/>
      <c r="E56" s="21"/>
      <c r="F56" s="22"/>
      <c r="G56" s="22"/>
      <c r="H56" s="22"/>
      <c r="I56" s="22"/>
    </row>
    <row r="57" spans="1:12" ht="15">
      <c r="A57" s="17"/>
      <c r="B57" s="30"/>
      <c r="C57" s="13"/>
      <c r="D57" s="30"/>
      <c r="E57" s="21"/>
      <c r="F57" s="22"/>
      <c r="G57" s="22"/>
      <c r="H57" s="22"/>
      <c r="I57" s="22"/>
      <c r="L57" s="12" t="s">
        <v>8</v>
      </c>
    </row>
    <row r="58" spans="1:9" ht="15">
      <c r="A58" s="17"/>
      <c r="B58" s="30"/>
      <c r="C58" s="13"/>
      <c r="D58" s="30"/>
      <c r="E58" s="21"/>
      <c r="F58" s="22"/>
      <c r="G58" s="22"/>
      <c r="H58" s="22"/>
      <c r="I58" s="33"/>
    </row>
    <row r="59" spans="1:9" ht="15">
      <c r="A59" s="17"/>
      <c r="B59" s="30"/>
      <c r="C59" s="13"/>
      <c r="D59" s="30"/>
      <c r="E59" s="21"/>
      <c r="F59" s="22"/>
      <c r="G59" s="22"/>
      <c r="H59" s="22"/>
      <c r="I59" s="22"/>
    </row>
    <row r="60" spans="1:9" ht="15">
      <c r="A60" s="17"/>
      <c r="B60" s="30"/>
      <c r="C60" s="13"/>
      <c r="D60" s="30"/>
      <c r="E60" s="21"/>
      <c r="F60" s="22"/>
      <c r="G60" s="22"/>
      <c r="H60" s="22"/>
      <c r="I60" s="22"/>
    </row>
    <row r="61" spans="1:9" ht="15">
      <c r="A61" s="17"/>
      <c r="B61" s="30"/>
      <c r="C61" s="13"/>
      <c r="D61" s="30"/>
      <c r="E61" s="21"/>
      <c r="F61" s="22"/>
      <c r="G61" s="22"/>
      <c r="H61" s="22"/>
      <c r="I61" s="22"/>
    </row>
    <row r="62" spans="1:9" ht="15">
      <c r="A62" s="17"/>
      <c r="B62" s="30"/>
      <c r="C62" s="13"/>
      <c r="D62" s="30"/>
      <c r="E62" s="21"/>
      <c r="F62" s="22"/>
      <c r="G62" s="22"/>
      <c r="H62" s="22"/>
      <c r="I62" s="22"/>
    </row>
    <row r="63" spans="1:9" ht="15">
      <c r="A63" s="17"/>
      <c r="B63" s="30"/>
      <c r="C63" s="13"/>
      <c r="D63" s="30"/>
      <c r="E63" s="21"/>
      <c r="F63" s="22"/>
      <c r="G63" s="22"/>
      <c r="H63" s="22"/>
      <c r="I63" s="33"/>
    </row>
    <row r="64" spans="1:9" ht="15">
      <c r="A64" s="17"/>
      <c r="B64" s="30"/>
      <c r="C64" s="13"/>
      <c r="D64" s="30"/>
      <c r="E64" s="21"/>
      <c r="F64" s="22"/>
      <c r="G64" s="22"/>
      <c r="H64" s="22"/>
      <c r="I64" s="33"/>
    </row>
    <row r="65" spans="1:9" ht="15">
      <c r="A65" s="17"/>
      <c r="B65" s="30"/>
      <c r="C65" s="14"/>
      <c r="D65" s="30"/>
      <c r="E65" s="21"/>
      <c r="F65" s="22"/>
      <c r="G65" s="22"/>
      <c r="H65" s="22"/>
      <c r="I65" s="22"/>
    </row>
    <row r="66" spans="1:10" ht="15">
      <c r="A66" s="17"/>
      <c r="B66" s="30"/>
      <c r="C66" s="13"/>
      <c r="D66" s="30"/>
      <c r="E66" s="21"/>
      <c r="F66" s="22"/>
      <c r="G66" s="22"/>
      <c r="H66" s="22"/>
      <c r="I66" s="22"/>
      <c r="J66" s="18"/>
    </row>
    <row r="67" spans="1:9" ht="15">
      <c r="A67" s="17"/>
      <c r="B67" s="30"/>
      <c r="C67" s="13"/>
      <c r="D67" s="30"/>
      <c r="E67" s="21"/>
      <c r="F67" s="22"/>
      <c r="G67" s="22"/>
      <c r="H67" s="22"/>
      <c r="I67" s="22"/>
    </row>
    <row r="68" spans="1:9" ht="15">
      <c r="A68" s="25"/>
      <c r="B68" s="34"/>
      <c r="C68" s="26"/>
      <c r="D68" s="34"/>
      <c r="E68" s="27"/>
      <c r="F68" s="35"/>
      <c r="G68" s="35"/>
      <c r="H68" s="35"/>
      <c r="I68" s="35"/>
    </row>
    <row r="69" spans="1:10" ht="18.75" thickBot="1">
      <c r="A69" s="25"/>
      <c r="B69" s="34"/>
      <c r="C69" s="29"/>
      <c r="D69" s="36"/>
      <c r="E69" s="28"/>
      <c r="F69" s="37"/>
      <c r="G69" s="37"/>
      <c r="H69" s="37"/>
      <c r="I69" s="38"/>
      <c r="J69" s="18"/>
    </row>
    <row r="70" spans="1:10" ht="16.5" thickBot="1">
      <c r="A70" s="42"/>
      <c r="B70" s="34"/>
      <c r="C70" s="39"/>
      <c r="D70" s="34"/>
      <c r="E70" s="27"/>
      <c r="F70" s="35"/>
      <c r="G70" s="35"/>
      <c r="H70" s="35"/>
      <c r="I70" s="40"/>
      <c r="J70" s="19"/>
    </row>
  </sheetData>
  <sheetProtection/>
  <mergeCells count="3">
    <mergeCell ref="A3:C3"/>
    <mergeCell ref="A4:C4"/>
    <mergeCell ref="A5:I5"/>
  </mergeCells>
  <printOptions horizontalCentered="1"/>
  <pageMargins left="0.7874015748031497" right="0.3937007874015748" top="0.52" bottom="0.5905511811023623" header="0.5118110236220472" footer="0.5118110236220472"/>
  <pageSetup horizontalDpi="600" verticalDpi="600" orientation="portrait" paperSize="9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2"/>
  <sheetViews>
    <sheetView view="pageBreakPreview" zoomScale="85" zoomScaleNormal="6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E2" sqref="E2:H4"/>
    </sheetView>
  </sheetViews>
  <sheetFormatPr defaultColWidth="10.28125" defaultRowHeight="12.75"/>
  <cols>
    <col min="1" max="1" width="11.140625" style="12" customWidth="1"/>
    <col min="2" max="2" width="5.421875" style="12" customWidth="1"/>
    <col min="3" max="3" width="54.8515625" style="12" customWidth="1"/>
    <col min="4" max="4" width="5.421875" style="12" customWidth="1"/>
    <col min="5" max="5" width="7.57421875" style="12" customWidth="1"/>
    <col min="6" max="6" width="6.28125" style="12" customWidth="1"/>
    <col min="7" max="7" width="8.140625" style="12" customWidth="1"/>
    <col min="8" max="8" width="7.421875" style="12" customWidth="1"/>
    <col min="9" max="9" width="7.140625" style="12" customWidth="1"/>
    <col min="10" max="10" width="5.7109375" style="12" customWidth="1"/>
    <col min="11" max="11" width="8.00390625" style="12" customWidth="1"/>
    <col min="12" max="12" width="7.57421875" style="12" customWidth="1"/>
    <col min="13" max="13" width="10.8515625" style="12" customWidth="1"/>
    <col min="14" max="16384" width="10.28125" style="12" customWidth="1"/>
  </cols>
  <sheetData>
    <row r="1" spans="1:13" ht="15.75">
      <c r="A1" s="65" t="s">
        <v>26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ht="15.75">
      <c r="A2" s="69" t="s">
        <v>258</v>
      </c>
      <c r="B2" s="70"/>
      <c r="C2" s="71"/>
      <c r="D2" s="71"/>
      <c r="E2" s="72"/>
      <c r="F2" s="71"/>
      <c r="G2" s="71"/>
      <c r="H2" s="71"/>
      <c r="I2" s="71"/>
      <c r="J2" s="71"/>
      <c r="K2" s="71"/>
      <c r="L2" s="71"/>
      <c r="M2" s="73"/>
    </row>
    <row r="3" spans="1:13" ht="15.75">
      <c r="A3" s="457" t="s">
        <v>37</v>
      </c>
      <c r="B3" s="458"/>
      <c r="C3" s="458"/>
      <c r="D3" s="71"/>
      <c r="E3" s="72"/>
      <c r="F3" s="71"/>
      <c r="G3" s="71"/>
      <c r="H3" s="71"/>
      <c r="I3" s="71"/>
      <c r="J3" s="71"/>
      <c r="K3" s="71"/>
      <c r="L3" s="71"/>
      <c r="M3" s="73"/>
    </row>
    <row r="4" spans="1:13" ht="15.75">
      <c r="A4" s="457" t="s">
        <v>36</v>
      </c>
      <c r="B4" s="458"/>
      <c r="C4" s="458"/>
      <c r="D4" s="71"/>
      <c r="E4" s="72"/>
      <c r="F4" s="71"/>
      <c r="G4" s="71"/>
      <c r="H4" s="71"/>
      <c r="I4" s="71"/>
      <c r="J4" s="71"/>
      <c r="K4" s="71"/>
      <c r="L4" s="71"/>
      <c r="M4" s="73"/>
    </row>
    <row r="5" spans="1:13" ht="15.75">
      <c r="A5" s="459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</row>
    <row r="6" spans="1:13" ht="16.5" thickBot="1">
      <c r="A6" s="74"/>
      <c r="B6" s="75"/>
      <c r="C6" s="59" t="s">
        <v>123</v>
      </c>
      <c r="D6" s="75"/>
      <c r="E6" s="76" t="s">
        <v>246</v>
      </c>
      <c r="F6" s="75"/>
      <c r="G6" s="75"/>
      <c r="H6" s="75"/>
      <c r="I6" s="75"/>
      <c r="J6" s="75"/>
      <c r="K6" s="75"/>
      <c r="L6" s="75"/>
      <c r="M6" s="77"/>
    </row>
    <row r="7" spans="1:13" ht="30.75" thickTop="1">
      <c r="A7" s="161" t="s">
        <v>39</v>
      </c>
      <c r="B7" s="161" t="s">
        <v>0</v>
      </c>
      <c r="C7" s="161" t="s">
        <v>30</v>
      </c>
      <c r="D7" s="149" t="s">
        <v>114</v>
      </c>
      <c r="E7" s="149" t="s">
        <v>115</v>
      </c>
      <c r="F7" s="149" t="s">
        <v>116</v>
      </c>
      <c r="G7" s="149" t="s">
        <v>117</v>
      </c>
      <c r="H7" s="149" t="s">
        <v>118</v>
      </c>
      <c r="I7" s="149" t="s">
        <v>119</v>
      </c>
      <c r="J7" s="149" t="s">
        <v>120</v>
      </c>
      <c r="K7" s="149" t="s">
        <v>121</v>
      </c>
      <c r="L7" s="149" t="s">
        <v>122</v>
      </c>
      <c r="M7" s="149" t="s">
        <v>2</v>
      </c>
    </row>
    <row r="8" spans="1:13" ht="30" customHeight="1">
      <c r="A8" s="150"/>
      <c r="B8" s="151" t="s">
        <v>188</v>
      </c>
      <c r="C8" s="152" t="s">
        <v>157</v>
      </c>
      <c r="D8" s="195"/>
      <c r="E8" s="196"/>
      <c r="F8" s="197"/>
      <c r="G8" s="198"/>
      <c r="H8" s="197"/>
      <c r="I8" s="198"/>
      <c r="J8" s="197"/>
      <c r="K8" s="197"/>
      <c r="L8" s="197"/>
      <c r="M8" s="199"/>
    </row>
    <row r="9" spans="1:13" ht="66.75" customHeight="1">
      <c r="A9" s="168" t="s">
        <v>19</v>
      </c>
      <c r="B9" s="64" t="s">
        <v>189</v>
      </c>
      <c r="C9" s="83" t="s">
        <v>40</v>
      </c>
      <c r="D9" s="79" t="s">
        <v>41</v>
      </c>
      <c r="E9" s="316"/>
      <c r="F9" s="335"/>
      <c r="G9" s="370"/>
      <c r="H9" s="301"/>
      <c r="I9" s="301"/>
      <c r="J9" s="298"/>
      <c r="K9" s="298"/>
      <c r="L9" s="298"/>
      <c r="M9" s="381">
        <f>ROUND(SUM(M10),2)</f>
        <v>3325</v>
      </c>
    </row>
    <row r="10" spans="1:13" ht="16.5" customHeight="1">
      <c r="A10" s="168"/>
      <c r="B10" s="64"/>
      <c r="C10" s="83"/>
      <c r="D10" s="79"/>
      <c r="E10" s="316"/>
      <c r="F10" s="335"/>
      <c r="G10" s="370">
        <v>665</v>
      </c>
      <c r="H10" s="301">
        <v>5</v>
      </c>
      <c r="I10" s="301"/>
      <c r="J10" s="298"/>
      <c r="K10" s="298"/>
      <c r="L10" s="298"/>
      <c r="M10" s="370">
        <f>ROUND(SUM(G10*H10),2)</f>
        <v>3325</v>
      </c>
    </row>
    <row r="11" spans="1:13" ht="39" customHeight="1">
      <c r="A11" s="169" t="s">
        <v>20</v>
      </c>
      <c r="B11" s="64" t="s">
        <v>190</v>
      </c>
      <c r="C11" s="83" t="s">
        <v>42</v>
      </c>
      <c r="D11" s="79" t="s">
        <v>53</v>
      </c>
      <c r="E11" s="316"/>
      <c r="F11" s="335"/>
      <c r="G11" s="370"/>
      <c r="H11" s="301"/>
      <c r="I11" s="301"/>
      <c r="J11" s="298"/>
      <c r="K11" s="298"/>
      <c r="L11" s="298"/>
      <c r="M11" s="381">
        <f>ROUND(SUM(M12),2)</f>
        <v>399</v>
      </c>
    </row>
    <row r="12" spans="1:13" ht="12.75">
      <c r="A12" s="169"/>
      <c r="B12" s="64"/>
      <c r="C12" s="83"/>
      <c r="D12" s="79"/>
      <c r="E12" s="316"/>
      <c r="F12" s="335"/>
      <c r="G12" s="370"/>
      <c r="H12" s="301"/>
      <c r="I12" s="301">
        <v>0.12</v>
      </c>
      <c r="J12" s="298"/>
      <c r="K12" s="298">
        <v>3325</v>
      </c>
      <c r="L12" s="298"/>
      <c r="M12" s="370">
        <f>ROUND(SUM(I12*K12),2)</f>
        <v>399</v>
      </c>
    </row>
    <row r="13" spans="1:13" ht="36">
      <c r="A13" s="169" t="s">
        <v>25</v>
      </c>
      <c r="B13" s="64" t="s">
        <v>191</v>
      </c>
      <c r="C13" s="83" t="s">
        <v>43</v>
      </c>
      <c r="D13" s="79" t="s">
        <v>53</v>
      </c>
      <c r="E13" s="335"/>
      <c r="F13" s="335"/>
      <c r="G13" s="370"/>
      <c r="H13" s="301"/>
      <c r="I13" s="301"/>
      <c r="J13" s="298"/>
      <c r="K13" s="298"/>
      <c r="L13" s="298"/>
      <c r="M13" s="381">
        <f>ROUND(SUM(M14),2)</f>
        <v>399</v>
      </c>
    </row>
    <row r="14" spans="1:13" ht="19.5" customHeight="1">
      <c r="A14" s="169"/>
      <c r="B14" s="64"/>
      <c r="C14" s="83"/>
      <c r="D14" s="79"/>
      <c r="E14" s="335"/>
      <c r="F14" s="335"/>
      <c r="G14" s="370"/>
      <c r="H14" s="301"/>
      <c r="I14" s="301">
        <v>0.12</v>
      </c>
      <c r="J14" s="298"/>
      <c r="K14" s="298">
        <v>3325</v>
      </c>
      <c r="L14" s="298"/>
      <c r="M14" s="370">
        <f>ROUND(SUM(I14*K14),2)</f>
        <v>399</v>
      </c>
    </row>
    <row r="15" spans="1:13" ht="72">
      <c r="A15" s="292" t="s">
        <v>255</v>
      </c>
      <c r="B15" s="64" t="s">
        <v>192</v>
      </c>
      <c r="C15" s="83" t="s">
        <v>256</v>
      </c>
      <c r="D15" s="79" t="s">
        <v>54</v>
      </c>
      <c r="E15" s="335"/>
      <c r="F15" s="335"/>
      <c r="G15" s="370"/>
      <c r="H15" s="301"/>
      <c r="I15" s="301"/>
      <c r="J15" s="298"/>
      <c r="K15" s="298"/>
      <c r="L15" s="298"/>
      <c r="M15" s="381">
        <f>ROUND(SUM(M16),2)</f>
        <v>28728</v>
      </c>
    </row>
    <row r="16" spans="1:13" ht="17.25" customHeight="1">
      <c r="A16" s="169"/>
      <c r="B16" s="64"/>
      <c r="C16" s="83"/>
      <c r="D16" s="79"/>
      <c r="E16" s="316"/>
      <c r="F16" s="335">
        <v>1.8</v>
      </c>
      <c r="G16" s="370">
        <v>40</v>
      </c>
      <c r="H16" s="301"/>
      <c r="I16" s="301"/>
      <c r="J16" s="298"/>
      <c r="K16" s="298"/>
      <c r="L16" s="298">
        <v>399</v>
      </c>
      <c r="M16" s="370">
        <f>ROUND(SUM(F16*G16*L16),2)</f>
        <v>28728</v>
      </c>
    </row>
    <row r="17" spans="1:13" ht="24">
      <c r="A17" s="168" t="s">
        <v>21</v>
      </c>
      <c r="B17" s="64" t="s">
        <v>193</v>
      </c>
      <c r="C17" s="83" t="s">
        <v>44</v>
      </c>
      <c r="D17" s="79" t="s">
        <v>41</v>
      </c>
      <c r="E17" s="316"/>
      <c r="F17" s="335"/>
      <c r="G17" s="370"/>
      <c r="H17" s="301"/>
      <c r="I17" s="301"/>
      <c r="J17" s="298"/>
      <c r="K17" s="298"/>
      <c r="L17" s="298"/>
      <c r="M17" s="381">
        <f>ROUND(SUM(M18),2)</f>
        <v>3325</v>
      </c>
    </row>
    <row r="18" spans="1:13" ht="18" customHeight="1">
      <c r="A18" s="168"/>
      <c r="B18" s="64"/>
      <c r="C18" s="83"/>
      <c r="D18" s="79"/>
      <c r="E18" s="316"/>
      <c r="F18" s="335"/>
      <c r="G18" s="370">
        <v>665</v>
      </c>
      <c r="H18" s="301">
        <v>5</v>
      </c>
      <c r="I18" s="301"/>
      <c r="J18" s="298"/>
      <c r="K18" s="298"/>
      <c r="L18" s="298"/>
      <c r="M18" s="370">
        <f>ROUND(SUM(G18*H18),2)</f>
        <v>3325</v>
      </c>
    </row>
    <row r="19" spans="1:14" ht="29.25" customHeight="1">
      <c r="A19" s="168" t="s">
        <v>22</v>
      </c>
      <c r="B19" s="64" t="s">
        <v>194</v>
      </c>
      <c r="C19" s="83" t="s">
        <v>45</v>
      </c>
      <c r="D19" s="79" t="s">
        <v>41</v>
      </c>
      <c r="E19" s="316"/>
      <c r="F19" s="335"/>
      <c r="G19" s="370"/>
      <c r="H19" s="301"/>
      <c r="I19" s="301"/>
      <c r="J19" s="298"/>
      <c r="K19" s="298"/>
      <c r="L19" s="298"/>
      <c r="M19" s="381">
        <f>ROUND(SUM(M20),2)</f>
        <v>3325</v>
      </c>
      <c r="N19" s="41"/>
    </row>
    <row r="20" spans="1:14" ht="18" customHeight="1">
      <c r="A20" s="168"/>
      <c r="B20" s="64"/>
      <c r="C20" s="83"/>
      <c r="D20" s="79"/>
      <c r="E20" s="335"/>
      <c r="F20" s="335"/>
      <c r="G20" s="370">
        <v>665</v>
      </c>
      <c r="H20" s="301">
        <v>5</v>
      </c>
      <c r="I20" s="301"/>
      <c r="J20" s="298"/>
      <c r="K20" s="298"/>
      <c r="L20" s="298"/>
      <c r="M20" s="370">
        <f>ROUND(SUM(G20*H20),2)</f>
        <v>3325</v>
      </c>
      <c r="N20" s="41"/>
    </row>
    <row r="21" spans="1:14" ht="88.5" customHeight="1">
      <c r="A21" s="168" t="s">
        <v>23</v>
      </c>
      <c r="B21" s="64" t="s">
        <v>195</v>
      </c>
      <c r="C21" s="83" t="s">
        <v>46</v>
      </c>
      <c r="D21" s="79" t="s">
        <v>53</v>
      </c>
      <c r="E21" s="352"/>
      <c r="F21" s="351"/>
      <c r="G21" s="350"/>
      <c r="H21" s="301"/>
      <c r="I21" s="298"/>
      <c r="J21" s="298"/>
      <c r="K21" s="298"/>
      <c r="L21" s="298"/>
      <c r="M21" s="381">
        <f>ROUND(SUM(M22),2)</f>
        <v>166.25</v>
      </c>
      <c r="N21" s="41"/>
    </row>
    <row r="22" spans="1:14" ht="18.75" customHeight="1">
      <c r="A22" s="168"/>
      <c r="B22" s="64"/>
      <c r="C22" s="83"/>
      <c r="D22" s="79"/>
      <c r="E22" s="352"/>
      <c r="F22" s="350"/>
      <c r="G22" s="350"/>
      <c r="H22" s="298"/>
      <c r="I22" s="298">
        <v>0.05</v>
      </c>
      <c r="J22" s="298"/>
      <c r="K22" s="298">
        <v>3325</v>
      </c>
      <c r="L22" s="298"/>
      <c r="M22" s="335">
        <f>ROUND(SUM(I22*K22),2)</f>
        <v>166.25</v>
      </c>
      <c r="N22" s="41"/>
    </row>
    <row r="23" spans="1:14" ht="27.75" customHeight="1">
      <c r="A23" s="169" t="s">
        <v>24</v>
      </c>
      <c r="B23" s="64" t="s">
        <v>196</v>
      </c>
      <c r="C23" s="83" t="s">
        <v>47</v>
      </c>
      <c r="D23" s="79" t="s">
        <v>18</v>
      </c>
      <c r="E23" s="352"/>
      <c r="F23" s="328"/>
      <c r="G23" s="326"/>
      <c r="H23" s="322"/>
      <c r="I23" s="322"/>
      <c r="J23" s="322"/>
      <c r="K23" s="322"/>
      <c r="L23" s="322"/>
      <c r="M23" s="381">
        <f>ROUND(SUM(M24),2)</f>
        <v>299.25</v>
      </c>
      <c r="N23" s="41"/>
    </row>
    <row r="24" spans="1:14" ht="19.5" customHeight="1">
      <c r="A24" s="169"/>
      <c r="B24" s="64"/>
      <c r="C24" s="83"/>
      <c r="D24" s="79"/>
      <c r="E24" s="352"/>
      <c r="F24" s="328">
        <v>1.8</v>
      </c>
      <c r="G24" s="350"/>
      <c r="H24" s="320"/>
      <c r="I24" s="322"/>
      <c r="J24" s="322"/>
      <c r="K24" s="322"/>
      <c r="L24" s="322">
        <v>166.25</v>
      </c>
      <c r="M24" s="335">
        <f>ROUND(SUM(F24*L24),2)</f>
        <v>299.25</v>
      </c>
      <c r="N24" s="41"/>
    </row>
    <row r="25" spans="1:14" ht="65.25" customHeight="1">
      <c r="A25" s="170" t="s">
        <v>83</v>
      </c>
      <c r="B25" s="79" t="s">
        <v>197</v>
      </c>
      <c r="C25" s="93" t="s">
        <v>84</v>
      </c>
      <c r="D25" s="302" t="s">
        <v>85</v>
      </c>
      <c r="E25" s="302"/>
      <c r="F25" s="327"/>
      <c r="G25" s="328"/>
      <c r="H25" s="329"/>
      <c r="I25" s="331"/>
      <c r="J25" s="331"/>
      <c r="K25" s="331"/>
      <c r="L25" s="331"/>
      <c r="M25" s="381">
        <f>ROUND(SUM(M26),2)</f>
        <v>12</v>
      </c>
      <c r="N25" s="41"/>
    </row>
    <row r="26" spans="1:14" ht="17.25" customHeight="1">
      <c r="A26" s="170"/>
      <c r="B26" s="79"/>
      <c r="C26" s="93" t="s">
        <v>130</v>
      </c>
      <c r="D26" s="302"/>
      <c r="E26" s="303">
        <v>12</v>
      </c>
      <c r="F26" s="327"/>
      <c r="G26" s="328"/>
      <c r="H26" s="329"/>
      <c r="I26" s="331"/>
      <c r="J26" s="331"/>
      <c r="K26" s="331"/>
      <c r="L26" s="331"/>
      <c r="M26" s="335">
        <f>ROUND(SUM(E26),2)</f>
        <v>12</v>
      </c>
      <c r="N26" s="41"/>
    </row>
    <row r="27" spans="1:14" ht="27.75" customHeight="1">
      <c r="A27" s="170" t="s">
        <v>86</v>
      </c>
      <c r="B27" s="79" t="s">
        <v>198</v>
      </c>
      <c r="C27" s="93" t="s">
        <v>87</v>
      </c>
      <c r="D27" s="302" t="s">
        <v>41</v>
      </c>
      <c r="E27" s="303"/>
      <c r="F27" s="327"/>
      <c r="G27" s="328"/>
      <c r="H27" s="329"/>
      <c r="I27" s="331"/>
      <c r="J27" s="331"/>
      <c r="K27" s="331"/>
      <c r="L27" s="331"/>
      <c r="M27" s="381">
        <f>ROUND(SUM(M28),2)</f>
        <v>8.64</v>
      </c>
      <c r="N27" s="41"/>
    </row>
    <row r="28" spans="1:14" ht="16.5" customHeight="1">
      <c r="A28" s="170"/>
      <c r="B28" s="79"/>
      <c r="C28" s="93"/>
      <c r="D28" s="302"/>
      <c r="E28" s="303">
        <v>12</v>
      </c>
      <c r="F28" s="327"/>
      <c r="G28" s="328">
        <v>1.2</v>
      </c>
      <c r="H28" s="329">
        <v>0.6</v>
      </c>
      <c r="I28" s="331"/>
      <c r="J28" s="331"/>
      <c r="K28" s="331"/>
      <c r="L28" s="331"/>
      <c r="M28" s="335">
        <f>ROUND(SUM(E28*G28*H28),2)</f>
        <v>8.64</v>
      </c>
      <c r="N28" s="41"/>
    </row>
    <row r="29" spans="1:14" ht="102.75" customHeight="1">
      <c r="A29" s="170" t="s">
        <v>88</v>
      </c>
      <c r="B29" s="79" t="s">
        <v>199</v>
      </c>
      <c r="C29" s="93" t="s">
        <v>89</v>
      </c>
      <c r="D29" s="302" t="s">
        <v>67</v>
      </c>
      <c r="E29" s="303"/>
      <c r="F29" s="327"/>
      <c r="G29" s="328"/>
      <c r="H29" s="329"/>
      <c r="I29" s="331"/>
      <c r="J29" s="331"/>
      <c r="K29" s="331"/>
      <c r="L29" s="331"/>
      <c r="M29" s="381">
        <f>ROUND(SUM(M30),2)</f>
        <v>36</v>
      </c>
      <c r="N29" s="41"/>
    </row>
    <row r="30" spans="1:14" ht="16.5" customHeight="1">
      <c r="A30" s="185"/>
      <c r="B30" s="78"/>
      <c r="C30" s="347"/>
      <c r="D30" s="356"/>
      <c r="E30" s="373">
        <v>6</v>
      </c>
      <c r="F30" s="357"/>
      <c r="G30" s="358">
        <v>6</v>
      </c>
      <c r="H30" s="357"/>
      <c r="I30" s="357"/>
      <c r="J30" s="357"/>
      <c r="K30" s="357"/>
      <c r="L30" s="357"/>
      <c r="M30" s="335">
        <f>ROUND(SUM(E30*G30),2)</f>
        <v>36</v>
      </c>
      <c r="N30" s="41"/>
    </row>
    <row r="31" spans="1:14" ht="12.75">
      <c r="A31" s="186"/>
      <c r="B31" s="78"/>
      <c r="C31" s="347"/>
      <c r="D31" s="356"/>
      <c r="E31" s="373"/>
      <c r="F31" s="357"/>
      <c r="G31" s="358"/>
      <c r="H31" s="357"/>
      <c r="I31" s="357"/>
      <c r="J31" s="357"/>
      <c r="K31" s="357"/>
      <c r="L31" s="357"/>
      <c r="M31" s="374"/>
      <c r="N31" s="41"/>
    </row>
    <row r="32" spans="1:14" ht="12.75">
      <c r="A32" s="185"/>
      <c r="B32" s="78"/>
      <c r="C32" s="347"/>
      <c r="D32" s="356"/>
      <c r="E32" s="373"/>
      <c r="F32" s="357"/>
      <c r="G32" s="358"/>
      <c r="H32" s="357"/>
      <c r="I32" s="357"/>
      <c r="J32" s="357"/>
      <c r="K32" s="357"/>
      <c r="L32" s="357"/>
      <c r="M32" s="374"/>
      <c r="N32" s="41"/>
    </row>
    <row r="33" spans="1:14" ht="12.75">
      <c r="A33" s="185"/>
      <c r="B33" s="78"/>
      <c r="C33" s="375"/>
      <c r="D33" s="356"/>
      <c r="E33" s="373"/>
      <c r="F33" s="357"/>
      <c r="G33" s="358"/>
      <c r="H33" s="357"/>
      <c r="I33" s="357"/>
      <c r="J33" s="357"/>
      <c r="K33" s="357"/>
      <c r="L33" s="357"/>
      <c r="M33" s="374"/>
      <c r="N33" s="41"/>
    </row>
    <row r="34" spans="1:14" ht="15">
      <c r="A34" s="172"/>
      <c r="B34" s="45"/>
      <c r="C34" s="46"/>
      <c r="D34" s="43"/>
      <c r="E34" s="47"/>
      <c r="F34" s="44"/>
      <c r="G34" s="57"/>
      <c r="H34" s="44"/>
      <c r="I34" s="44"/>
      <c r="J34" s="44"/>
      <c r="K34" s="44"/>
      <c r="L34" s="44"/>
      <c r="M34" s="137"/>
      <c r="N34" s="41"/>
    </row>
    <row r="35" spans="1:14" ht="15">
      <c r="A35" s="172"/>
      <c r="B35" s="45"/>
      <c r="C35" s="46"/>
      <c r="D35" s="43"/>
      <c r="E35" s="47"/>
      <c r="F35" s="44"/>
      <c r="G35" s="57"/>
      <c r="H35" s="44"/>
      <c r="I35" s="44"/>
      <c r="J35" s="44"/>
      <c r="K35" s="44"/>
      <c r="L35" s="44"/>
      <c r="M35" s="137"/>
      <c r="N35" s="41"/>
    </row>
    <row r="36" spans="1:14" ht="15">
      <c r="A36" s="172"/>
      <c r="B36" s="45"/>
      <c r="C36" s="46"/>
      <c r="D36" s="43"/>
      <c r="E36" s="47"/>
      <c r="F36" s="44"/>
      <c r="G36" s="57"/>
      <c r="H36" s="44"/>
      <c r="I36" s="44"/>
      <c r="J36" s="44"/>
      <c r="K36" s="44"/>
      <c r="L36" s="44"/>
      <c r="M36" s="137"/>
      <c r="N36" s="41"/>
    </row>
    <row r="37" spans="1:14" ht="15">
      <c r="A37" s="172"/>
      <c r="B37" s="45"/>
      <c r="C37" s="46"/>
      <c r="D37" s="43"/>
      <c r="E37" s="47"/>
      <c r="F37" s="44"/>
      <c r="G37" s="57"/>
      <c r="H37" s="44"/>
      <c r="I37" s="44"/>
      <c r="J37" s="44"/>
      <c r="K37" s="44"/>
      <c r="L37" s="44"/>
      <c r="M37" s="137"/>
      <c r="N37" s="41"/>
    </row>
    <row r="38" spans="1:14" ht="15">
      <c r="A38" s="172"/>
      <c r="B38" s="45"/>
      <c r="C38" s="46"/>
      <c r="D38" s="43"/>
      <c r="E38" s="47"/>
      <c r="F38" s="44"/>
      <c r="G38" s="57"/>
      <c r="H38" s="44"/>
      <c r="I38" s="44"/>
      <c r="J38" s="44"/>
      <c r="K38" s="44"/>
      <c r="L38" s="44"/>
      <c r="M38" s="137"/>
      <c r="N38" s="41"/>
    </row>
    <row r="39" spans="1:14" ht="15">
      <c r="A39" s="172"/>
      <c r="B39" s="45"/>
      <c r="C39" s="46"/>
      <c r="D39" s="43"/>
      <c r="E39" s="47"/>
      <c r="F39" s="44"/>
      <c r="G39" s="57"/>
      <c r="H39" s="44"/>
      <c r="I39" s="44"/>
      <c r="J39" s="44"/>
      <c r="K39" s="44"/>
      <c r="L39" s="44"/>
      <c r="M39" s="137"/>
      <c r="N39" s="41"/>
    </row>
    <row r="40" spans="1:14" ht="15">
      <c r="A40" s="175"/>
      <c r="B40" s="176"/>
      <c r="C40" s="177"/>
      <c r="D40" s="178"/>
      <c r="E40" s="179"/>
      <c r="F40" s="159"/>
      <c r="G40" s="160"/>
      <c r="H40" s="159"/>
      <c r="I40" s="159"/>
      <c r="J40" s="159"/>
      <c r="K40" s="159"/>
      <c r="L40" s="159"/>
      <c r="M40" s="180"/>
      <c r="N40" s="41"/>
    </row>
    <row r="41" spans="1:13" ht="15">
      <c r="A41" s="17"/>
      <c r="B41" s="30"/>
      <c r="C41" s="13"/>
      <c r="D41" s="30"/>
      <c r="E41" s="21"/>
      <c r="F41" s="22"/>
      <c r="G41" s="22"/>
      <c r="H41" s="22"/>
      <c r="I41" s="22"/>
      <c r="J41" s="22"/>
      <c r="K41" s="22"/>
      <c r="L41" s="22"/>
      <c r="M41" s="22"/>
    </row>
    <row r="42" spans="1:13" ht="15">
      <c r="A42" s="17"/>
      <c r="B42" s="30"/>
      <c r="C42" s="13"/>
      <c r="D42" s="30"/>
      <c r="E42" s="21"/>
      <c r="F42" s="22"/>
      <c r="G42" s="22"/>
      <c r="H42" s="22"/>
      <c r="I42" s="22"/>
      <c r="J42" s="22"/>
      <c r="K42" s="22"/>
      <c r="L42" s="22"/>
      <c r="M42" s="22"/>
    </row>
    <row r="43" spans="1:13" ht="15.75">
      <c r="A43" s="17"/>
      <c r="B43" s="30"/>
      <c r="C43" s="13"/>
      <c r="D43" s="30"/>
      <c r="E43" s="21"/>
      <c r="F43" s="22"/>
      <c r="G43" s="22"/>
      <c r="H43" s="22"/>
      <c r="I43" s="22"/>
      <c r="J43" s="22"/>
      <c r="K43" s="22"/>
      <c r="L43" s="22"/>
      <c r="M43" s="31"/>
    </row>
    <row r="44" spans="1:13" ht="15.75">
      <c r="A44" s="17"/>
      <c r="B44" s="32"/>
      <c r="C44" s="16"/>
      <c r="D44" s="30"/>
      <c r="E44" s="21"/>
      <c r="F44" s="22"/>
      <c r="G44" s="22"/>
      <c r="H44" s="22"/>
      <c r="I44" s="22"/>
      <c r="J44" s="22"/>
      <c r="K44" s="22"/>
      <c r="L44" s="22"/>
      <c r="M44" s="22"/>
    </row>
    <row r="45" spans="1:13" ht="15.75">
      <c r="A45" s="17"/>
      <c r="B45" s="30"/>
      <c r="C45" s="13"/>
      <c r="D45" s="30"/>
      <c r="E45" s="21"/>
      <c r="F45" s="22"/>
      <c r="G45" s="22"/>
      <c r="H45" s="22"/>
      <c r="I45" s="22"/>
      <c r="J45" s="22"/>
      <c r="K45" s="22"/>
      <c r="L45" s="22"/>
      <c r="M45" s="31"/>
    </row>
    <row r="46" spans="1:13" ht="15.75">
      <c r="A46" s="17"/>
      <c r="B46" s="30"/>
      <c r="C46" s="13"/>
      <c r="D46" s="30"/>
      <c r="E46" s="21"/>
      <c r="F46" s="22"/>
      <c r="G46" s="22"/>
      <c r="H46" s="22"/>
      <c r="I46" s="22"/>
      <c r="J46" s="22"/>
      <c r="K46" s="22"/>
      <c r="L46" s="22"/>
      <c r="M46" s="31"/>
    </row>
    <row r="47" spans="1:13" ht="15.75">
      <c r="A47" s="15"/>
      <c r="B47" s="32"/>
      <c r="C47" s="13"/>
      <c r="D47" s="30"/>
      <c r="E47" s="22"/>
      <c r="F47" s="33"/>
      <c r="G47" s="33"/>
      <c r="H47" s="33"/>
      <c r="I47" s="33"/>
      <c r="J47" s="33"/>
      <c r="K47" s="33"/>
      <c r="L47" s="33"/>
      <c r="M47" s="33"/>
    </row>
    <row r="48" spans="1:13" ht="15">
      <c r="A48" s="17"/>
      <c r="B48" s="30"/>
      <c r="C48" s="13"/>
      <c r="D48" s="30"/>
      <c r="E48" s="21"/>
      <c r="F48" s="22"/>
      <c r="G48" s="22"/>
      <c r="H48" s="22"/>
      <c r="I48" s="22"/>
      <c r="J48" s="22"/>
      <c r="K48" s="22"/>
      <c r="L48" s="22"/>
      <c r="M48" s="22"/>
    </row>
    <row r="49" spans="1:13" ht="15">
      <c r="A49" s="17"/>
      <c r="B49" s="30"/>
      <c r="C49" s="14"/>
      <c r="D49" s="30"/>
      <c r="E49" s="21"/>
      <c r="F49" s="22"/>
      <c r="G49" s="22"/>
      <c r="H49" s="22"/>
      <c r="I49" s="22"/>
      <c r="J49" s="22"/>
      <c r="K49" s="22"/>
      <c r="L49" s="22"/>
      <c r="M49" s="33"/>
    </row>
    <row r="50" spans="1:13" ht="15">
      <c r="A50" s="17"/>
      <c r="B50" s="30"/>
      <c r="C50" s="13"/>
      <c r="D50" s="30"/>
      <c r="E50" s="21"/>
      <c r="F50" s="22"/>
      <c r="G50" s="22"/>
      <c r="H50" s="22"/>
      <c r="I50" s="22"/>
      <c r="J50" s="22"/>
      <c r="K50" s="22"/>
      <c r="L50" s="22"/>
      <c r="M50" s="22"/>
    </row>
    <row r="51" spans="1:13" ht="15.75">
      <c r="A51" s="17"/>
      <c r="B51" s="30"/>
      <c r="C51" s="13"/>
      <c r="D51" s="30"/>
      <c r="E51" s="21"/>
      <c r="F51" s="22"/>
      <c r="G51" s="22"/>
      <c r="H51" s="22"/>
      <c r="I51" s="22"/>
      <c r="J51" s="22"/>
      <c r="K51" s="22"/>
      <c r="L51" s="22"/>
      <c r="M51" s="31"/>
    </row>
    <row r="52" spans="1:13" ht="15">
      <c r="A52" s="17"/>
      <c r="B52" s="30"/>
      <c r="C52" s="13"/>
      <c r="D52" s="30"/>
      <c r="E52" s="21"/>
      <c r="F52" s="22"/>
      <c r="G52" s="22"/>
      <c r="H52" s="22"/>
      <c r="I52" s="22"/>
      <c r="J52" s="22"/>
      <c r="K52" s="22"/>
      <c r="L52" s="22"/>
      <c r="M52" s="22"/>
    </row>
    <row r="53" spans="1:13" ht="15">
      <c r="A53" s="17"/>
      <c r="B53" s="30"/>
      <c r="C53" s="13"/>
      <c r="D53" s="30"/>
      <c r="E53" s="21"/>
      <c r="F53" s="22"/>
      <c r="G53" s="22"/>
      <c r="H53" s="22"/>
      <c r="I53" s="22"/>
      <c r="J53" s="22"/>
      <c r="K53" s="22"/>
      <c r="L53" s="22"/>
      <c r="M53" s="22"/>
    </row>
    <row r="54" spans="1:13" ht="15">
      <c r="A54" s="17"/>
      <c r="B54" s="30"/>
      <c r="C54" s="13"/>
      <c r="D54" s="30"/>
      <c r="E54" s="21"/>
      <c r="F54" s="22"/>
      <c r="G54" s="22"/>
      <c r="H54" s="22"/>
      <c r="I54" s="22"/>
      <c r="J54" s="22"/>
      <c r="K54" s="22"/>
      <c r="L54" s="22"/>
      <c r="M54" s="22"/>
    </row>
    <row r="55" spans="1:13" ht="15.75">
      <c r="A55" s="17"/>
      <c r="B55" s="30"/>
      <c r="C55" s="16"/>
      <c r="D55" s="30"/>
      <c r="E55" s="21"/>
      <c r="F55" s="22"/>
      <c r="G55" s="22"/>
      <c r="H55" s="22"/>
      <c r="I55" s="22"/>
      <c r="J55" s="22"/>
      <c r="K55" s="22"/>
      <c r="L55" s="22"/>
      <c r="M55" s="31"/>
    </row>
    <row r="56" spans="1:13" ht="15.75">
      <c r="A56" s="17"/>
      <c r="B56" s="30"/>
      <c r="C56" s="16"/>
      <c r="D56" s="30"/>
      <c r="E56" s="21"/>
      <c r="F56" s="22"/>
      <c r="G56" s="22"/>
      <c r="H56" s="22"/>
      <c r="I56" s="22"/>
      <c r="J56" s="22"/>
      <c r="K56" s="22"/>
      <c r="L56" s="22"/>
      <c r="M56" s="31"/>
    </row>
    <row r="57" spans="1:13" ht="15.75">
      <c r="A57" s="15"/>
      <c r="B57" s="32"/>
      <c r="C57" s="16"/>
      <c r="D57" s="30"/>
      <c r="E57" s="21"/>
      <c r="F57" s="22"/>
      <c r="G57" s="22"/>
      <c r="H57" s="22"/>
      <c r="I57" s="22"/>
      <c r="J57" s="22"/>
      <c r="K57" s="22"/>
      <c r="L57" s="22"/>
      <c r="M57" s="22"/>
    </row>
    <row r="58" spans="1:13" ht="15">
      <c r="A58" s="17"/>
      <c r="B58" s="30"/>
      <c r="C58" s="13"/>
      <c r="D58" s="30"/>
      <c r="E58" s="21"/>
      <c r="F58" s="22"/>
      <c r="G58" s="22"/>
      <c r="H58" s="22"/>
      <c r="I58" s="22"/>
      <c r="J58" s="22"/>
      <c r="K58" s="22"/>
      <c r="L58" s="22"/>
      <c r="M58" s="22"/>
    </row>
    <row r="59" spans="1:16" ht="15">
      <c r="A59" s="17"/>
      <c r="B59" s="30"/>
      <c r="C59" s="13"/>
      <c r="D59" s="30"/>
      <c r="E59" s="21"/>
      <c r="F59" s="22"/>
      <c r="G59" s="22"/>
      <c r="H59" s="22"/>
      <c r="I59" s="22"/>
      <c r="J59" s="22"/>
      <c r="K59" s="22"/>
      <c r="L59" s="22"/>
      <c r="M59" s="22"/>
      <c r="P59" s="12" t="s">
        <v>8</v>
      </c>
    </row>
    <row r="60" spans="1:13" ht="15">
      <c r="A60" s="17"/>
      <c r="B60" s="30"/>
      <c r="C60" s="13"/>
      <c r="D60" s="30"/>
      <c r="E60" s="21"/>
      <c r="F60" s="22"/>
      <c r="G60" s="22"/>
      <c r="H60" s="22"/>
      <c r="I60" s="22"/>
      <c r="J60" s="22"/>
      <c r="K60" s="22"/>
      <c r="L60" s="22"/>
      <c r="M60" s="33"/>
    </row>
    <row r="61" spans="1:13" ht="15">
      <c r="A61" s="17"/>
      <c r="B61" s="30"/>
      <c r="C61" s="13"/>
      <c r="D61" s="30"/>
      <c r="E61" s="21"/>
      <c r="F61" s="22"/>
      <c r="G61" s="22"/>
      <c r="H61" s="22"/>
      <c r="I61" s="22"/>
      <c r="J61" s="22"/>
      <c r="K61" s="22"/>
      <c r="L61" s="22"/>
      <c r="M61" s="22"/>
    </row>
    <row r="62" spans="1:13" ht="15">
      <c r="A62" s="17"/>
      <c r="B62" s="30"/>
      <c r="C62" s="13"/>
      <c r="D62" s="30"/>
      <c r="E62" s="21"/>
      <c r="F62" s="22"/>
      <c r="G62" s="22"/>
      <c r="H62" s="22"/>
      <c r="I62" s="22"/>
      <c r="J62" s="22"/>
      <c r="K62" s="22"/>
      <c r="L62" s="22"/>
      <c r="M62" s="22"/>
    </row>
    <row r="63" spans="1:13" ht="15">
      <c r="A63" s="17"/>
      <c r="B63" s="30"/>
      <c r="C63" s="13"/>
      <c r="D63" s="30"/>
      <c r="E63" s="21"/>
      <c r="F63" s="22"/>
      <c r="G63" s="22"/>
      <c r="H63" s="22"/>
      <c r="I63" s="22"/>
      <c r="J63" s="22"/>
      <c r="K63" s="22"/>
      <c r="L63" s="22"/>
      <c r="M63" s="22"/>
    </row>
    <row r="64" spans="1:13" ht="15">
      <c r="A64" s="17"/>
      <c r="B64" s="30"/>
      <c r="C64" s="13"/>
      <c r="D64" s="30"/>
      <c r="E64" s="21"/>
      <c r="F64" s="22"/>
      <c r="G64" s="22"/>
      <c r="H64" s="22"/>
      <c r="I64" s="22"/>
      <c r="J64" s="22"/>
      <c r="K64" s="22"/>
      <c r="L64" s="22"/>
      <c r="M64" s="22"/>
    </row>
    <row r="65" spans="1:13" ht="15">
      <c r="A65" s="17"/>
      <c r="B65" s="30"/>
      <c r="C65" s="13"/>
      <c r="D65" s="30"/>
      <c r="E65" s="21"/>
      <c r="F65" s="22"/>
      <c r="G65" s="22"/>
      <c r="H65" s="22"/>
      <c r="I65" s="22"/>
      <c r="J65" s="22"/>
      <c r="K65" s="22"/>
      <c r="L65" s="22"/>
      <c r="M65" s="33"/>
    </row>
    <row r="66" spans="1:13" ht="15">
      <c r="A66" s="17"/>
      <c r="B66" s="30"/>
      <c r="C66" s="13"/>
      <c r="D66" s="30"/>
      <c r="E66" s="21"/>
      <c r="F66" s="22"/>
      <c r="G66" s="22"/>
      <c r="H66" s="22"/>
      <c r="I66" s="22"/>
      <c r="J66" s="22"/>
      <c r="K66" s="22"/>
      <c r="L66" s="22"/>
      <c r="M66" s="33"/>
    </row>
    <row r="67" spans="1:13" ht="15">
      <c r="A67" s="17"/>
      <c r="B67" s="30"/>
      <c r="C67" s="14"/>
      <c r="D67" s="30"/>
      <c r="E67" s="21"/>
      <c r="F67" s="22"/>
      <c r="G67" s="22"/>
      <c r="H67" s="22"/>
      <c r="I67" s="22"/>
      <c r="J67" s="22"/>
      <c r="K67" s="22"/>
      <c r="L67" s="22"/>
      <c r="M67" s="22"/>
    </row>
    <row r="68" spans="1:14" ht="15">
      <c r="A68" s="17"/>
      <c r="B68" s="30"/>
      <c r="C68" s="13"/>
      <c r="D68" s="30"/>
      <c r="E68" s="21"/>
      <c r="F68" s="22"/>
      <c r="G68" s="22"/>
      <c r="H68" s="22"/>
      <c r="I68" s="22"/>
      <c r="J68" s="22"/>
      <c r="K68" s="22"/>
      <c r="L68" s="22"/>
      <c r="M68" s="22"/>
      <c r="N68" s="18"/>
    </row>
    <row r="69" spans="1:13" ht="15">
      <c r="A69" s="17"/>
      <c r="B69" s="30"/>
      <c r="C69" s="13"/>
      <c r="D69" s="30"/>
      <c r="E69" s="21"/>
      <c r="F69" s="22"/>
      <c r="G69" s="22"/>
      <c r="H69" s="22"/>
      <c r="I69" s="22"/>
      <c r="J69" s="22"/>
      <c r="K69" s="22"/>
      <c r="L69" s="22"/>
      <c r="M69" s="22"/>
    </row>
    <row r="70" spans="1:13" ht="15">
      <c r="A70" s="25"/>
      <c r="B70" s="34"/>
      <c r="C70" s="26"/>
      <c r="D70" s="34"/>
      <c r="E70" s="27"/>
      <c r="F70" s="35"/>
      <c r="G70" s="35"/>
      <c r="H70" s="35"/>
      <c r="I70" s="35"/>
      <c r="J70" s="35"/>
      <c r="K70" s="35"/>
      <c r="L70" s="35"/>
      <c r="M70" s="35"/>
    </row>
    <row r="71" spans="1:14" ht="18.75" thickBot="1">
      <c r="A71" s="25"/>
      <c r="B71" s="34"/>
      <c r="C71" s="29"/>
      <c r="D71" s="36"/>
      <c r="E71" s="28"/>
      <c r="F71" s="37"/>
      <c r="G71" s="37"/>
      <c r="H71" s="37"/>
      <c r="I71" s="37"/>
      <c r="J71" s="37"/>
      <c r="K71" s="37"/>
      <c r="L71" s="37"/>
      <c r="M71" s="38"/>
      <c r="N71" s="18"/>
    </row>
    <row r="72" spans="1:14" ht="16.5" thickBot="1">
      <c r="A72" s="42"/>
      <c r="B72" s="34"/>
      <c r="C72" s="39"/>
      <c r="D72" s="34"/>
      <c r="E72" s="27"/>
      <c r="F72" s="35"/>
      <c r="G72" s="35"/>
      <c r="H72" s="35"/>
      <c r="I72" s="35"/>
      <c r="J72" s="35"/>
      <c r="K72" s="35"/>
      <c r="L72" s="35"/>
      <c r="M72" s="40"/>
      <c r="N72" s="19"/>
    </row>
  </sheetData>
  <sheetProtection/>
  <mergeCells count="3">
    <mergeCell ref="A3:C3"/>
    <mergeCell ref="A4:C4"/>
    <mergeCell ref="A5:M5"/>
  </mergeCells>
  <hyperlinks>
    <hyperlink ref="M7" r:id="rId1" display="DATA:Setembro/2010"/>
  </hyperlinks>
  <printOptions horizontalCentered="1"/>
  <pageMargins left="0.7874015748031497" right="0.3937007874015748" top="0.52" bottom="0.5905511811023623" header="0.5118110236220472" footer="0.5118110236220472"/>
  <pageSetup horizontalDpi="600" verticalDpi="600" orientation="portrait" paperSize="9" scale="63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6"/>
  <sheetViews>
    <sheetView view="pageBreakPreview" zoomScale="85" zoomScaleNormal="60" zoomScaleSheetLayoutView="85" zoomScalePageLayoutView="0" workbookViewId="0" topLeftCell="A1">
      <selection activeCell="M10" sqref="M10"/>
    </sheetView>
  </sheetViews>
  <sheetFormatPr defaultColWidth="10.28125" defaultRowHeight="12.75"/>
  <cols>
    <col min="1" max="1" width="14.00390625" style="12" customWidth="1"/>
    <col min="2" max="2" width="7.7109375" style="12" customWidth="1"/>
    <col min="3" max="3" width="51.28125" style="12" customWidth="1"/>
    <col min="4" max="4" width="7.57421875" style="12" customWidth="1"/>
    <col min="5" max="5" width="11.8515625" style="12" customWidth="1"/>
    <col min="6" max="6" width="9.00390625" style="12" customWidth="1"/>
    <col min="7" max="7" width="8.421875" style="12" customWidth="1"/>
    <col min="8" max="8" width="9.28125" style="12" customWidth="1"/>
    <col min="9" max="9" width="15.28125" style="12" customWidth="1"/>
    <col min="10" max="16384" width="10.28125" style="12" customWidth="1"/>
  </cols>
  <sheetData>
    <row r="1" spans="1:9" ht="15.75">
      <c r="A1" s="65" t="s">
        <v>26</v>
      </c>
      <c r="B1" s="66"/>
      <c r="C1" s="67"/>
      <c r="D1" s="67"/>
      <c r="E1" s="67"/>
      <c r="F1" s="67"/>
      <c r="G1" s="67"/>
      <c r="H1" s="67"/>
      <c r="I1" s="68"/>
    </row>
    <row r="2" spans="1:9" ht="15.75">
      <c r="A2" s="69" t="s">
        <v>258</v>
      </c>
      <c r="B2" s="70"/>
      <c r="C2" s="71"/>
      <c r="D2" s="71"/>
      <c r="E2" s="72"/>
      <c r="F2" s="71"/>
      <c r="G2" s="71"/>
      <c r="H2" s="71"/>
      <c r="I2" s="73"/>
    </row>
    <row r="3" spans="1:9" ht="15.75">
      <c r="A3" s="457" t="s">
        <v>38</v>
      </c>
      <c r="B3" s="458"/>
      <c r="C3" s="458"/>
      <c r="D3" s="71"/>
      <c r="E3" s="72"/>
      <c r="F3" s="71"/>
      <c r="G3" s="71"/>
      <c r="H3" s="71"/>
      <c r="I3" s="73"/>
    </row>
    <row r="4" spans="1:9" ht="15.75">
      <c r="A4" s="457" t="s">
        <v>68</v>
      </c>
      <c r="B4" s="458"/>
      <c r="C4" s="458"/>
      <c r="D4" s="71"/>
      <c r="E4" s="72"/>
      <c r="F4" s="71"/>
      <c r="G4" s="71"/>
      <c r="H4" s="71"/>
      <c r="I4" s="73"/>
    </row>
    <row r="5" spans="1:9" ht="15.75">
      <c r="A5" s="459"/>
      <c r="B5" s="460"/>
      <c r="C5" s="460"/>
      <c r="D5" s="460"/>
      <c r="E5" s="460"/>
      <c r="F5" s="460"/>
      <c r="G5" s="460"/>
      <c r="H5" s="460"/>
      <c r="I5" s="460"/>
    </row>
    <row r="6" spans="1:9" ht="16.5" thickBot="1">
      <c r="A6" s="74"/>
      <c r="B6" s="75"/>
      <c r="C6" s="59" t="s">
        <v>5</v>
      </c>
      <c r="D6" s="75"/>
      <c r="E6" s="76" t="s">
        <v>246</v>
      </c>
      <c r="F6" s="75"/>
      <c r="G6" s="75"/>
      <c r="H6" s="75"/>
      <c r="I6" s="77"/>
    </row>
    <row r="7" spans="1:9" ht="30.75" thickTop="1">
      <c r="A7" s="161" t="s">
        <v>39</v>
      </c>
      <c r="B7" s="161" t="s">
        <v>0</v>
      </c>
      <c r="C7" s="161" t="s">
        <v>30</v>
      </c>
      <c r="D7" s="161" t="s">
        <v>6</v>
      </c>
      <c r="E7" s="161" t="s">
        <v>7</v>
      </c>
      <c r="F7" s="161" t="s">
        <v>31</v>
      </c>
      <c r="G7" s="161" t="s">
        <v>32</v>
      </c>
      <c r="H7" s="161" t="s">
        <v>33</v>
      </c>
      <c r="I7" s="161" t="s">
        <v>34</v>
      </c>
    </row>
    <row r="8" spans="1:9" ht="15.75">
      <c r="A8" s="276"/>
      <c r="B8" s="281" t="s">
        <v>200</v>
      </c>
      <c r="C8" s="280" t="s">
        <v>204</v>
      </c>
      <c r="D8" s="277"/>
      <c r="E8" s="278"/>
      <c r="F8" s="277"/>
      <c r="G8" s="278"/>
      <c r="H8" s="277"/>
      <c r="I8" s="279"/>
    </row>
    <row r="9" spans="1:9" ht="15.75">
      <c r="A9" s="200"/>
      <c r="B9" s="97" t="s">
        <v>201</v>
      </c>
      <c r="C9" s="98" t="s">
        <v>69</v>
      </c>
      <c r="D9" s="54"/>
      <c r="E9" s="100"/>
      <c r="F9" s="101"/>
      <c r="G9" s="55"/>
      <c r="H9" s="101"/>
      <c r="I9" s="201">
        <f>ROUND(SUM(I10:I17),2)</f>
        <v>16497.06</v>
      </c>
    </row>
    <row r="10" spans="1:9" ht="72">
      <c r="A10" s="168" t="s">
        <v>19</v>
      </c>
      <c r="B10" s="64" t="s">
        <v>205</v>
      </c>
      <c r="C10" s="83" t="s">
        <v>40</v>
      </c>
      <c r="D10" s="214" t="s">
        <v>41</v>
      </c>
      <c r="E10" s="304">
        <f>'MC Rua Projetada Sossego II '!M10</f>
        <v>441</v>
      </c>
      <c r="F10" s="305">
        <v>0.9</v>
      </c>
      <c r="G10" s="306">
        <v>0.2977</v>
      </c>
      <c r="H10" s="307">
        <f>F10*(1+G10)</f>
        <v>1.1679300000000001</v>
      </c>
      <c r="I10" s="308">
        <f>ROUND(SUM(E10*H10),2)</f>
        <v>515.06</v>
      </c>
    </row>
    <row r="11" spans="1:9" ht="36">
      <c r="A11" s="169" t="s">
        <v>20</v>
      </c>
      <c r="B11" s="64" t="s">
        <v>206</v>
      </c>
      <c r="C11" s="83" t="s">
        <v>42</v>
      </c>
      <c r="D11" s="214" t="s">
        <v>53</v>
      </c>
      <c r="E11" s="304">
        <f>'MC Rua Projetada Sossego II '!M12</f>
        <v>52.92</v>
      </c>
      <c r="F11" s="305">
        <v>8.96</v>
      </c>
      <c r="G11" s="306">
        <v>0.2977</v>
      </c>
      <c r="H11" s="307">
        <f aca="true" t="shared" si="0" ref="H11:H16">F11*(1+G11)</f>
        <v>11.627392000000002</v>
      </c>
      <c r="I11" s="308">
        <f aca="true" t="shared" si="1" ref="I11:I16">ROUND(SUM(E11*H11),2)</f>
        <v>615.32</v>
      </c>
    </row>
    <row r="12" spans="1:9" ht="36">
      <c r="A12" s="169" t="s">
        <v>25</v>
      </c>
      <c r="B12" s="64" t="s">
        <v>207</v>
      </c>
      <c r="C12" s="83" t="s">
        <v>43</v>
      </c>
      <c r="D12" s="214" t="s">
        <v>53</v>
      </c>
      <c r="E12" s="304">
        <f>'MC Rua Projetada Sossego II '!M14</f>
        <v>52.92</v>
      </c>
      <c r="F12" s="305">
        <v>63.92</v>
      </c>
      <c r="G12" s="311">
        <v>0.2977</v>
      </c>
      <c r="H12" s="307">
        <f t="shared" si="0"/>
        <v>82.94898400000001</v>
      </c>
      <c r="I12" s="308">
        <f t="shared" si="1"/>
        <v>4389.66</v>
      </c>
    </row>
    <row r="13" spans="1:9" ht="80.25" customHeight="1">
      <c r="A13" s="292" t="s">
        <v>255</v>
      </c>
      <c r="B13" s="64" t="s">
        <v>208</v>
      </c>
      <c r="C13" s="83" t="s">
        <v>256</v>
      </c>
      <c r="D13" s="214" t="s">
        <v>54</v>
      </c>
      <c r="E13" s="309">
        <f>'MC Rua Projetada Sossego II '!M16</f>
        <v>3810.24</v>
      </c>
      <c r="F13" s="305">
        <v>0.88</v>
      </c>
      <c r="G13" s="306">
        <v>0.2977</v>
      </c>
      <c r="H13" s="307">
        <f t="shared" si="0"/>
        <v>1.141976</v>
      </c>
      <c r="I13" s="308">
        <f t="shared" si="1"/>
        <v>4351.2</v>
      </c>
    </row>
    <row r="14" spans="1:9" ht="30" customHeight="1">
      <c r="A14" s="168" t="s">
        <v>21</v>
      </c>
      <c r="B14" s="64" t="s">
        <v>209</v>
      </c>
      <c r="C14" s="83" t="s">
        <v>44</v>
      </c>
      <c r="D14" s="214" t="s">
        <v>41</v>
      </c>
      <c r="E14" s="304">
        <f>'MC Rua Projetada Sossego II '!M18</f>
        <v>441</v>
      </c>
      <c r="F14" s="305">
        <v>8.01</v>
      </c>
      <c r="G14" s="306">
        <v>0.2977</v>
      </c>
      <c r="H14" s="307">
        <f t="shared" si="0"/>
        <v>10.394577</v>
      </c>
      <c r="I14" s="308">
        <f t="shared" si="1"/>
        <v>4584.01</v>
      </c>
    </row>
    <row r="15" spans="1:10" ht="30.75" customHeight="1">
      <c r="A15" s="168" t="s">
        <v>22</v>
      </c>
      <c r="B15" s="64" t="s">
        <v>210</v>
      </c>
      <c r="C15" s="83" t="s">
        <v>45</v>
      </c>
      <c r="D15" s="214" t="s">
        <v>41</v>
      </c>
      <c r="E15" s="304">
        <f>'MC Rua Projetada Sossego II '!M20</f>
        <v>441</v>
      </c>
      <c r="F15" s="305">
        <v>1.53</v>
      </c>
      <c r="G15" s="306">
        <v>0.2977</v>
      </c>
      <c r="H15" s="307">
        <f t="shared" si="0"/>
        <v>1.985481</v>
      </c>
      <c r="I15" s="308">
        <f t="shared" si="1"/>
        <v>875.6</v>
      </c>
      <c r="J15" s="41"/>
    </row>
    <row r="16" spans="1:10" ht="89.25" customHeight="1">
      <c r="A16" s="168" t="s">
        <v>23</v>
      </c>
      <c r="B16" s="64" t="s">
        <v>211</v>
      </c>
      <c r="C16" s="83" t="s">
        <v>46</v>
      </c>
      <c r="D16" s="214" t="s">
        <v>53</v>
      </c>
      <c r="E16" s="309">
        <f>'MC Rua Projetada Sossego II '!M22</f>
        <v>22.05</v>
      </c>
      <c r="F16" s="310">
        <v>39.73</v>
      </c>
      <c r="G16" s="311">
        <v>0.2977</v>
      </c>
      <c r="H16" s="312">
        <f t="shared" si="0"/>
        <v>51.557621</v>
      </c>
      <c r="I16" s="308">
        <f t="shared" si="1"/>
        <v>1136.85</v>
      </c>
      <c r="J16" s="41"/>
    </row>
    <row r="17" spans="1:10" ht="27.75" customHeight="1">
      <c r="A17" s="169" t="s">
        <v>24</v>
      </c>
      <c r="B17" s="64" t="s">
        <v>212</v>
      </c>
      <c r="C17" s="83" t="s">
        <v>47</v>
      </c>
      <c r="D17" s="214" t="s">
        <v>18</v>
      </c>
      <c r="E17" s="309">
        <f>'MC Rua Projetada Sossego II '!M24</f>
        <v>39.69</v>
      </c>
      <c r="F17" s="305">
        <v>0.57</v>
      </c>
      <c r="G17" s="306">
        <v>0.2977</v>
      </c>
      <c r="H17" s="307">
        <f>F17*(1+G17)</f>
        <v>0.7396889999999999</v>
      </c>
      <c r="I17" s="308">
        <f>ROUND(SUM(E17*H17),2)</f>
        <v>29.36</v>
      </c>
      <c r="J17" s="41"/>
    </row>
    <row r="18" spans="1:10" ht="14.25">
      <c r="A18" s="185"/>
      <c r="B18" s="78"/>
      <c r="C18" s="46"/>
      <c r="D18" s="102"/>
      <c r="E18" s="103"/>
      <c r="F18" s="102"/>
      <c r="G18" s="103"/>
      <c r="H18" s="102"/>
      <c r="I18" s="136"/>
      <c r="J18" s="41"/>
    </row>
    <row r="19" spans="1:10" ht="12.75">
      <c r="A19" s="185"/>
      <c r="B19" s="78"/>
      <c r="C19" s="99"/>
      <c r="D19" s="102"/>
      <c r="E19" s="103"/>
      <c r="F19" s="102"/>
      <c r="G19" s="103"/>
      <c r="H19" s="102"/>
      <c r="I19" s="136"/>
      <c r="J19" s="41"/>
    </row>
    <row r="20" spans="1:10" ht="15.75">
      <c r="A20" s="168"/>
      <c r="B20" s="97" t="s">
        <v>202</v>
      </c>
      <c r="C20" s="98" t="s">
        <v>70</v>
      </c>
      <c r="D20" s="54"/>
      <c r="E20" s="100"/>
      <c r="F20" s="101"/>
      <c r="G20" s="55"/>
      <c r="H20" s="101"/>
      <c r="I20" s="201">
        <f>ROUND(SUM(I21:I31),2)</f>
        <v>71315.95</v>
      </c>
      <c r="J20" s="41"/>
    </row>
    <row r="21" spans="1:10" ht="72">
      <c r="A21" s="168" t="s">
        <v>19</v>
      </c>
      <c r="B21" s="64" t="s">
        <v>213</v>
      </c>
      <c r="C21" s="83" t="s">
        <v>40</v>
      </c>
      <c r="D21" s="214" t="s">
        <v>41</v>
      </c>
      <c r="E21" s="304">
        <f>'MC Rua Projetada Sossego II '!M28</f>
        <v>1615</v>
      </c>
      <c r="F21" s="305">
        <v>0.9</v>
      </c>
      <c r="G21" s="306">
        <v>0.2977</v>
      </c>
      <c r="H21" s="307">
        <f aca="true" t="shared" si="2" ref="H21:H26">F21*(1+G21)</f>
        <v>1.1679300000000001</v>
      </c>
      <c r="I21" s="308">
        <f aca="true" t="shared" si="3" ref="I21:I27">ROUND(SUM(E21*H21),2)</f>
        <v>1886.21</v>
      </c>
      <c r="J21" s="41"/>
    </row>
    <row r="22" spans="1:10" ht="36">
      <c r="A22" s="169" t="s">
        <v>20</v>
      </c>
      <c r="B22" s="64" t="s">
        <v>214</v>
      </c>
      <c r="C22" s="83" t="s">
        <v>42</v>
      </c>
      <c r="D22" s="214" t="s">
        <v>53</v>
      </c>
      <c r="E22" s="304">
        <f>'MC Rua Projetada Sossego II '!M30</f>
        <v>193.8</v>
      </c>
      <c r="F22" s="305">
        <v>8.96</v>
      </c>
      <c r="G22" s="306">
        <v>0.2977</v>
      </c>
      <c r="H22" s="307">
        <f t="shared" si="2"/>
        <v>11.627392000000002</v>
      </c>
      <c r="I22" s="308">
        <f t="shared" si="3"/>
        <v>2253.39</v>
      </c>
      <c r="J22" s="41"/>
    </row>
    <row r="23" spans="1:10" ht="36">
      <c r="A23" s="169" t="s">
        <v>25</v>
      </c>
      <c r="B23" s="64" t="s">
        <v>215</v>
      </c>
      <c r="C23" s="83" t="s">
        <v>43</v>
      </c>
      <c r="D23" s="214" t="s">
        <v>53</v>
      </c>
      <c r="E23" s="304">
        <f>'MC Rua Projetada Sossego II '!M32</f>
        <v>193.8</v>
      </c>
      <c r="F23" s="305">
        <v>63.92</v>
      </c>
      <c r="G23" s="306">
        <v>0.2977</v>
      </c>
      <c r="H23" s="307">
        <f t="shared" si="2"/>
        <v>82.94898400000001</v>
      </c>
      <c r="I23" s="308">
        <f t="shared" si="3"/>
        <v>16075.51</v>
      </c>
      <c r="J23" s="41"/>
    </row>
    <row r="24" spans="1:10" ht="77.25" customHeight="1">
      <c r="A24" s="292" t="s">
        <v>255</v>
      </c>
      <c r="B24" s="64" t="s">
        <v>216</v>
      </c>
      <c r="C24" s="83" t="s">
        <v>256</v>
      </c>
      <c r="D24" s="214" t="s">
        <v>54</v>
      </c>
      <c r="E24" s="309">
        <f>'MC Rua Projetada Sossego II '!M34</f>
        <v>13953.6</v>
      </c>
      <c r="F24" s="305">
        <v>0.88</v>
      </c>
      <c r="G24" s="306">
        <v>0.2977</v>
      </c>
      <c r="H24" s="307">
        <f t="shared" si="2"/>
        <v>1.141976</v>
      </c>
      <c r="I24" s="308">
        <f t="shared" si="3"/>
        <v>15934.68</v>
      </c>
      <c r="J24" s="41"/>
    </row>
    <row r="25" spans="1:10" ht="24">
      <c r="A25" s="168" t="s">
        <v>21</v>
      </c>
      <c r="B25" s="64" t="s">
        <v>217</v>
      </c>
      <c r="C25" s="83" t="s">
        <v>44</v>
      </c>
      <c r="D25" s="214" t="s">
        <v>41</v>
      </c>
      <c r="E25" s="304">
        <f>'MC Rua Projetada Sossego II '!M36</f>
        <v>1615</v>
      </c>
      <c r="F25" s="305">
        <v>8.01</v>
      </c>
      <c r="G25" s="306">
        <v>0.2977</v>
      </c>
      <c r="H25" s="307">
        <f t="shared" si="2"/>
        <v>10.394577</v>
      </c>
      <c r="I25" s="308">
        <f t="shared" si="3"/>
        <v>16787.24</v>
      </c>
      <c r="J25" s="41"/>
    </row>
    <row r="26" spans="1:10" ht="29.25" customHeight="1">
      <c r="A26" s="168" t="s">
        <v>22</v>
      </c>
      <c r="B26" s="64" t="s">
        <v>218</v>
      </c>
      <c r="C26" s="83" t="s">
        <v>45</v>
      </c>
      <c r="D26" s="214" t="s">
        <v>41</v>
      </c>
      <c r="E26" s="304">
        <f>'MC Rua Projetada Sossego II '!M38</f>
        <v>1615</v>
      </c>
      <c r="F26" s="305">
        <v>1.53</v>
      </c>
      <c r="G26" s="306">
        <v>0.2977</v>
      </c>
      <c r="H26" s="307">
        <f t="shared" si="2"/>
        <v>1.985481</v>
      </c>
      <c r="I26" s="308">
        <f t="shared" si="3"/>
        <v>3206.55</v>
      </c>
      <c r="J26" s="41"/>
    </row>
    <row r="27" spans="1:10" ht="90" customHeight="1">
      <c r="A27" s="168" t="s">
        <v>23</v>
      </c>
      <c r="B27" s="64" t="s">
        <v>219</v>
      </c>
      <c r="C27" s="83" t="s">
        <v>46</v>
      </c>
      <c r="D27" s="214" t="s">
        <v>53</v>
      </c>
      <c r="E27" s="309">
        <f>'MC Rua Projetada Sossego II '!M40</f>
        <v>80.75</v>
      </c>
      <c r="F27" s="310">
        <v>39.73</v>
      </c>
      <c r="G27" s="311">
        <v>0.2977</v>
      </c>
      <c r="H27" s="312">
        <f>F27*(1+G27)</f>
        <v>51.557621</v>
      </c>
      <c r="I27" s="308">
        <f t="shared" si="3"/>
        <v>4163.28</v>
      </c>
      <c r="J27" s="41"/>
    </row>
    <row r="28" spans="1:10" ht="27.75" customHeight="1">
      <c r="A28" s="169" t="s">
        <v>24</v>
      </c>
      <c r="B28" s="64" t="s">
        <v>220</v>
      </c>
      <c r="C28" s="83" t="s">
        <v>47</v>
      </c>
      <c r="D28" s="214" t="s">
        <v>18</v>
      </c>
      <c r="E28" s="309">
        <f>'MC Rua Projetada Sossego II '!M42</f>
        <v>145.35</v>
      </c>
      <c r="F28" s="305">
        <v>0.57</v>
      </c>
      <c r="G28" s="306">
        <v>0.2977</v>
      </c>
      <c r="H28" s="307">
        <f>F28*(1+G28)</f>
        <v>0.7396889999999999</v>
      </c>
      <c r="I28" s="308">
        <f>ROUND(SUM(E28*H28),2)</f>
        <v>107.51</v>
      </c>
      <c r="J28" s="41"/>
    </row>
    <row r="29" spans="1:10" ht="67.5" customHeight="1">
      <c r="A29" s="170" t="s">
        <v>83</v>
      </c>
      <c r="B29" s="64" t="s">
        <v>221</v>
      </c>
      <c r="C29" s="93" t="s">
        <v>84</v>
      </c>
      <c r="D29" s="294" t="s">
        <v>85</v>
      </c>
      <c r="E29" s="294">
        <f>'MC Rua Projetada Sossego II '!M44</f>
        <v>6</v>
      </c>
      <c r="F29" s="294">
        <v>859.21</v>
      </c>
      <c r="G29" s="311">
        <v>0.2977</v>
      </c>
      <c r="H29" s="312">
        <f>F29*(1+G29)</f>
        <v>1114.9968170000002</v>
      </c>
      <c r="I29" s="308">
        <f>ROUND(SUM(E29*H29),2)</f>
        <v>6689.98</v>
      </c>
      <c r="J29" s="41"/>
    </row>
    <row r="30" spans="1:10" ht="39" customHeight="1">
      <c r="A30" s="220" t="s">
        <v>86</v>
      </c>
      <c r="B30" s="400" t="s">
        <v>222</v>
      </c>
      <c r="C30" s="221" t="s">
        <v>87</v>
      </c>
      <c r="D30" s="386" t="s">
        <v>41</v>
      </c>
      <c r="E30" s="387">
        <f>'MC Rua Projetada Sossego II '!M46</f>
        <v>4.32</v>
      </c>
      <c r="F30" s="386">
        <v>134.09</v>
      </c>
      <c r="G30" s="388">
        <v>0.2977</v>
      </c>
      <c r="H30" s="389">
        <f>F30*(1+G30)</f>
        <v>174.00859300000002</v>
      </c>
      <c r="I30" s="390">
        <f>ROUND(SUM(E30*H30),2)</f>
        <v>751.72</v>
      </c>
      <c r="J30" s="41"/>
    </row>
    <row r="31" spans="1:10" ht="104.25" customHeight="1">
      <c r="A31" s="274" t="s">
        <v>88</v>
      </c>
      <c r="B31" s="405" t="s">
        <v>223</v>
      </c>
      <c r="C31" s="275" t="s">
        <v>89</v>
      </c>
      <c r="D31" s="391" t="s">
        <v>67</v>
      </c>
      <c r="E31" s="392">
        <f>'MC Rua Projetada Sossego II '!M48</f>
        <v>18</v>
      </c>
      <c r="F31" s="391">
        <v>148.12</v>
      </c>
      <c r="G31" s="393">
        <v>0.2977</v>
      </c>
      <c r="H31" s="394">
        <f>F31*(1+G31)</f>
        <v>192.215324</v>
      </c>
      <c r="I31" s="395">
        <f>ROUND(SUM(E31*H31),2)</f>
        <v>3459.88</v>
      </c>
      <c r="J31" s="41"/>
    </row>
    <row r="32" spans="1:10" ht="24.75" customHeight="1">
      <c r="A32" s="170"/>
      <c r="B32" s="79"/>
      <c r="C32" s="93"/>
      <c r="D32" s="102"/>
      <c r="E32" s="103"/>
      <c r="F32" s="102"/>
      <c r="G32" s="95"/>
      <c r="H32" s="128"/>
      <c r="I32" s="158"/>
      <c r="J32" s="41"/>
    </row>
    <row r="33" spans="1:10" ht="22.5" customHeight="1">
      <c r="A33" s="168"/>
      <c r="B33" s="97" t="s">
        <v>203</v>
      </c>
      <c r="C33" s="104" t="s">
        <v>90</v>
      </c>
      <c r="D33" s="54"/>
      <c r="E33" s="100"/>
      <c r="F33" s="101"/>
      <c r="G33" s="55"/>
      <c r="H33" s="101"/>
      <c r="I33" s="201">
        <f>ROUND(SUM(I34:I41),2)</f>
        <v>101077.04</v>
      </c>
      <c r="J33" s="41"/>
    </row>
    <row r="34" spans="1:10" ht="68.25" customHeight="1">
      <c r="A34" s="168" t="s">
        <v>19</v>
      </c>
      <c r="B34" s="64" t="s">
        <v>224</v>
      </c>
      <c r="C34" s="83" t="s">
        <v>40</v>
      </c>
      <c r="D34" s="214" t="s">
        <v>41</v>
      </c>
      <c r="E34" s="304">
        <f>'MC Rua Projetada Sossego II '!M52</f>
        <v>2702</v>
      </c>
      <c r="F34" s="305">
        <v>0.9</v>
      </c>
      <c r="G34" s="306">
        <v>0.2977</v>
      </c>
      <c r="H34" s="307">
        <f aca="true" t="shared" si="4" ref="H34:H39">F34*(1+G34)</f>
        <v>1.1679300000000001</v>
      </c>
      <c r="I34" s="308">
        <f aca="true" t="shared" si="5" ref="I34:I40">ROUND(SUM(E34*H34),2)</f>
        <v>3155.75</v>
      </c>
      <c r="J34" s="41"/>
    </row>
    <row r="35" spans="1:10" ht="42.75" customHeight="1">
      <c r="A35" s="169" t="s">
        <v>20</v>
      </c>
      <c r="B35" s="64" t="s">
        <v>225</v>
      </c>
      <c r="C35" s="83" t="s">
        <v>42</v>
      </c>
      <c r="D35" s="214" t="s">
        <v>53</v>
      </c>
      <c r="E35" s="304">
        <f>'MC Rua Projetada Sossego II '!M55</f>
        <v>324.24</v>
      </c>
      <c r="F35" s="305">
        <v>8.96</v>
      </c>
      <c r="G35" s="306">
        <v>0.2977</v>
      </c>
      <c r="H35" s="307">
        <f t="shared" si="4"/>
        <v>11.627392000000002</v>
      </c>
      <c r="I35" s="308">
        <f t="shared" si="5"/>
        <v>3770.07</v>
      </c>
      <c r="J35" s="41"/>
    </row>
    <row r="36" spans="1:10" ht="44.25" customHeight="1">
      <c r="A36" s="169" t="s">
        <v>25</v>
      </c>
      <c r="B36" s="64" t="s">
        <v>226</v>
      </c>
      <c r="C36" s="83" t="s">
        <v>43</v>
      </c>
      <c r="D36" s="214" t="s">
        <v>53</v>
      </c>
      <c r="E36" s="304">
        <f>'MC Rua Projetada Sossego II '!M57</f>
        <v>324.24</v>
      </c>
      <c r="F36" s="305">
        <v>63.92</v>
      </c>
      <c r="G36" s="306">
        <v>0.2977</v>
      </c>
      <c r="H36" s="307">
        <f t="shared" si="4"/>
        <v>82.94898400000001</v>
      </c>
      <c r="I36" s="308">
        <f t="shared" si="5"/>
        <v>26895.38</v>
      </c>
      <c r="J36" s="41"/>
    </row>
    <row r="37" spans="1:10" ht="78" customHeight="1">
      <c r="A37" s="292" t="s">
        <v>255</v>
      </c>
      <c r="B37" s="64" t="s">
        <v>227</v>
      </c>
      <c r="C37" s="83" t="s">
        <v>256</v>
      </c>
      <c r="D37" s="214" t="s">
        <v>54</v>
      </c>
      <c r="E37" s="309">
        <f>'MC Rua Projetada Sossego II '!M59</f>
        <v>23345.28</v>
      </c>
      <c r="F37" s="305">
        <v>0.88</v>
      </c>
      <c r="G37" s="306">
        <v>0.2977</v>
      </c>
      <c r="H37" s="307">
        <f t="shared" si="4"/>
        <v>1.141976</v>
      </c>
      <c r="I37" s="308">
        <f t="shared" si="5"/>
        <v>26659.75</v>
      </c>
      <c r="J37" s="41"/>
    </row>
    <row r="38" spans="1:10" ht="35.25" customHeight="1">
      <c r="A38" s="168" t="s">
        <v>21</v>
      </c>
      <c r="B38" s="64" t="s">
        <v>228</v>
      </c>
      <c r="C38" s="83" t="s">
        <v>44</v>
      </c>
      <c r="D38" s="214" t="s">
        <v>41</v>
      </c>
      <c r="E38" s="304">
        <f>'MC Rua Projetada Sossego II '!M61</f>
        <v>2702</v>
      </c>
      <c r="F38" s="305">
        <v>8.01</v>
      </c>
      <c r="G38" s="306">
        <v>0.2977</v>
      </c>
      <c r="H38" s="307">
        <f t="shared" si="4"/>
        <v>10.394577</v>
      </c>
      <c r="I38" s="308">
        <f t="shared" si="5"/>
        <v>28086.15</v>
      </c>
      <c r="J38" s="41"/>
    </row>
    <row r="39" spans="1:10" ht="32.25" customHeight="1">
      <c r="A39" s="168" t="s">
        <v>22</v>
      </c>
      <c r="B39" s="64" t="s">
        <v>229</v>
      </c>
      <c r="C39" s="83" t="s">
        <v>45</v>
      </c>
      <c r="D39" s="214" t="s">
        <v>41</v>
      </c>
      <c r="E39" s="304">
        <f>'MC Rua Projetada Sossego II '!M65</f>
        <v>2702</v>
      </c>
      <c r="F39" s="305">
        <v>1.53</v>
      </c>
      <c r="G39" s="306">
        <v>0.2977</v>
      </c>
      <c r="H39" s="307">
        <f t="shared" si="4"/>
        <v>1.985481</v>
      </c>
      <c r="I39" s="308">
        <f t="shared" si="5"/>
        <v>5364.77</v>
      </c>
      <c r="J39" s="41"/>
    </row>
    <row r="40" spans="1:10" ht="95.25" customHeight="1">
      <c r="A40" s="168" t="s">
        <v>23</v>
      </c>
      <c r="B40" s="64" t="s">
        <v>230</v>
      </c>
      <c r="C40" s="83" t="s">
        <v>46</v>
      </c>
      <c r="D40" s="214" t="s">
        <v>53</v>
      </c>
      <c r="E40" s="309">
        <f>'MC Rua Projetada Sossego II '!M69</f>
        <v>135.1</v>
      </c>
      <c r="F40" s="310">
        <v>39.73</v>
      </c>
      <c r="G40" s="311">
        <v>0.2977</v>
      </c>
      <c r="H40" s="312">
        <f>F40*(1+G40)</f>
        <v>51.557621</v>
      </c>
      <c r="I40" s="308">
        <f t="shared" si="5"/>
        <v>6965.43</v>
      </c>
      <c r="J40" s="41"/>
    </row>
    <row r="41" spans="1:10" ht="28.5" customHeight="1">
      <c r="A41" s="169" t="s">
        <v>24</v>
      </c>
      <c r="B41" s="64" t="s">
        <v>231</v>
      </c>
      <c r="C41" s="83" t="s">
        <v>47</v>
      </c>
      <c r="D41" s="214" t="s">
        <v>18</v>
      </c>
      <c r="E41" s="309">
        <f>'MC Rua Projetada Sossego II '!M71</f>
        <v>243</v>
      </c>
      <c r="F41" s="305">
        <v>0.57</v>
      </c>
      <c r="G41" s="306">
        <v>0.2977</v>
      </c>
      <c r="H41" s="307">
        <f>F41*(1+G41)</f>
        <v>0.7396889999999999</v>
      </c>
      <c r="I41" s="308">
        <f>ROUND(SUM(E41*H41),2)</f>
        <v>179.74</v>
      </c>
      <c r="J41" s="41"/>
    </row>
    <row r="42" spans="1:10" ht="12.75">
      <c r="A42" s="185"/>
      <c r="B42" s="78"/>
      <c r="C42" s="384"/>
      <c r="D42" s="294"/>
      <c r="E42" s="313"/>
      <c r="F42" s="294"/>
      <c r="G42" s="313"/>
      <c r="H42" s="294"/>
      <c r="I42" s="396"/>
      <c r="J42" s="41"/>
    </row>
    <row r="43" spans="1:10" ht="14.25">
      <c r="A43" s="172"/>
      <c r="B43" s="45"/>
      <c r="C43" s="46"/>
      <c r="D43" s="60"/>
      <c r="E43" s="63"/>
      <c r="F43" s="61"/>
      <c r="G43" s="62"/>
      <c r="H43" s="61"/>
      <c r="I43" s="141"/>
      <c r="J43" s="41"/>
    </row>
    <row r="44" spans="1:10" ht="18">
      <c r="A44" s="173"/>
      <c r="B44" s="49"/>
      <c r="C44" s="52" t="s">
        <v>9</v>
      </c>
      <c r="D44" s="50"/>
      <c r="E44" s="48"/>
      <c r="F44" s="51"/>
      <c r="G44" s="58"/>
      <c r="H44" s="88"/>
      <c r="I44" s="202">
        <f>ROUND(SUM(I9+I20+I33),2)</f>
        <v>188890.05</v>
      </c>
      <c r="J44" s="41"/>
    </row>
    <row r="45" spans="1:10" ht="14.25">
      <c r="A45" s="172"/>
      <c r="B45" s="45"/>
      <c r="C45" s="53"/>
      <c r="D45" s="60"/>
      <c r="E45" s="63"/>
      <c r="F45" s="61"/>
      <c r="G45" s="62"/>
      <c r="H45" s="61"/>
      <c r="I45" s="141"/>
      <c r="J45" s="41"/>
    </row>
    <row r="46" spans="1:10" ht="15">
      <c r="A46" s="172"/>
      <c r="B46" s="45"/>
      <c r="C46" s="46"/>
      <c r="D46" s="43"/>
      <c r="E46" s="47"/>
      <c r="F46" s="44"/>
      <c r="G46" s="57"/>
      <c r="H46" s="44"/>
      <c r="I46" s="137"/>
      <c r="J46" s="41"/>
    </row>
    <row r="47" spans="1:10" ht="15">
      <c r="A47" s="172"/>
      <c r="B47" s="45"/>
      <c r="C47" s="46"/>
      <c r="D47" s="43"/>
      <c r="E47" s="47"/>
      <c r="F47" s="44"/>
      <c r="G47" s="57"/>
      <c r="H47" s="44"/>
      <c r="I47" s="137"/>
      <c r="J47" s="41"/>
    </row>
    <row r="48" spans="1:10" ht="15">
      <c r="A48" s="172"/>
      <c r="B48" s="45"/>
      <c r="C48" s="46"/>
      <c r="D48" s="43"/>
      <c r="E48" s="47"/>
      <c r="F48" s="44"/>
      <c r="G48" s="57"/>
      <c r="H48" s="44"/>
      <c r="I48" s="137"/>
      <c r="J48" s="41"/>
    </row>
    <row r="49" spans="1:10" ht="15">
      <c r="A49" s="172"/>
      <c r="B49" s="45"/>
      <c r="C49" s="90" t="s">
        <v>48</v>
      </c>
      <c r="D49" s="43"/>
      <c r="E49" s="47"/>
      <c r="F49" s="44"/>
      <c r="G49" s="57"/>
      <c r="H49" s="44"/>
      <c r="I49" s="137"/>
      <c r="J49" s="41"/>
    </row>
    <row r="50" spans="1:10" ht="38.25">
      <c r="A50" s="172"/>
      <c r="B50" s="45"/>
      <c r="C50" s="215" t="s">
        <v>149</v>
      </c>
      <c r="D50" s="43"/>
      <c r="E50" s="47"/>
      <c r="F50" s="44"/>
      <c r="G50" s="57"/>
      <c r="H50" s="44"/>
      <c r="I50" s="137"/>
      <c r="J50" s="41"/>
    </row>
    <row r="51" spans="1:10" ht="51">
      <c r="A51" s="172"/>
      <c r="B51" s="45"/>
      <c r="C51" s="91" t="s">
        <v>49</v>
      </c>
      <c r="D51" s="43"/>
      <c r="E51" s="47"/>
      <c r="F51" s="44"/>
      <c r="G51" s="57"/>
      <c r="H51" s="44"/>
      <c r="I51" s="137"/>
      <c r="J51" s="41"/>
    </row>
    <row r="52" spans="1:10" ht="38.25">
      <c r="A52" s="172"/>
      <c r="B52" s="45"/>
      <c r="C52" s="91" t="s">
        <v>50</v>
      </c>
      <c r="D52" s="43"/>
      <c r="E52" s="47"/>
      <c r="F52" s="44"/>
      <c r="G52" s="57"/>
      <c r="H52" s="44"/>
      <c r="I52" s="137"/>
      <c r="J52" s="41"/>
    </row>
    <row r="53" spans="1:10" ht="25.5">
      <c r="A53" s="172"/>
      <c r="B53" s="45"/>
      <c r="C53" s="91" t="s">
        <v>51</v>
      </c>
      <c r="D53" s="43"/>
      <c r="E53" s="47"/>
      <c r="F53" s="44"/>
      <c r="G53" s="57"/>
      <c r="H53" s="44"/>
      <c r="I53" s="137"/>
      <c r="J53" s="41"/>
    </row>
    <row r="54" spans="1:10" ht="25.5">
      <c r="A54" s="172"/>
      <c r="B54" s="45"/>
      <c r="C54" s="91" t="s">
        <v>52</v>
      </c>
      <c r="D54" s="43"/>
      <c r="E54" s="47"/>
      <c r="F54" s="44"/>
      <c r="G54" s="57"/>
      <c r="H54" s="44"/>
      <c r="I54" s="137"/>
      <c r="J54" s="41"/>
    </row>
    <row r="55" spans="1:10" ht="15">
      <c r="A55" s="172"/>
      <c r="B55" s="45"/>
      <c r="C55" s="46"/>
      <c r="D55" s="43"/>
      <c r="E55" s="47"/>
      <c r="F55" s="44"/>
      <c r="G55" s="57"/>
      <c r="H55" s="44"/>
      <c r="I55" s="137"/>
      <c r="J55" s="41"/>
    </row>
    <row r="56" spans="1:10" ht="15">
      <c r="A56" s="172"/>
      <c r="B56" s="45"/>
      <c r="C56" s="46"/>
      <c r="D56" s="43"/>
      <c r="E56" s="47"/>
      <c r="F56" s="44"/>
      <c r="G56" s="57"/>
      <c r="H56" s="44"/>
      <c r="I56" s="137"/>
      <c r="J56" s="41"/>
    </row>
    <row r="57" spans="1:10" ht="15">
      <c r="A57" s="172"/>
      <c r="B57" s="45"/>
      <c r="C57" s="46"/>
      <c r="D57" s="43"/>
      <c r="E57" s="47"/>
      <c r="F57" s="44"/>
      <c r="G57" s="57"/>
      <c r="H57" s="44"/>
      <c r="I57" s="137"/>
      <c r="J57" s="41"/>
    </row>
    <row r="58" spans="1:10" ht="15">
      <c r="A58" s="172"/>
      <c r="B58" s="45"/>
      <c r="C58" s="46"/>
      <c r="D58" s="43"/>
      <c r="E58" s="47"/>
      <c r="F58" s="44"/>
      <c r="G58" s="57"/>
      <c r="H58" s="44"/>
      <c r="I58" s="137"/>
      <c r="J58" s="41"/>
    </row>
    <row r="59" spans="1:10" ht="15">
      <c r="A59" s="172"/>
      <c r="B59" s="45"/>
      <c r="C59" s="46"/>
      <c r="D59" s="43"/>
      <c r="E59" s="47"/>
      <c r="F59" s="44"/>
      <c r="G59" s="57"/>
      <c r="H59" s="44"/>
      <c r="I59" s="137"/>
      <c r="J59" s="41"/>
    </row>
    <row r="60" spans="1:10" ht="15">
      <c r="A60" s="172"/>
      <c r="B60" s="45"/>
      <c r="C60" s="46"/>
      <c r="D60" s="43"/>
      <c r="E60" s="47"/>
      <c r="F60" s="44"/>
      <c r="G60" s="57"/>
      <c r="H60" s="44"/>
      <c r="I60" s="137"/>
      <c r="J60" s="41"/>
    </row>
    <row r="61" spans="1:10" ht="15">
      <c r="A61" s="172"/>
      <c r="B61" s="45"/>
      <c r="C61" s="46"/>
      <c r="D61" s="43"/>
      <c r="E61" s="47"/>
      <c r="F61" s="44"/>
      <c r="G61" s="57"/>
      <c r="H61" s="44"/>
      <c r="I61" s="137"/>
      <c r="J61" s="41"/>
    </row>
    <row r="62" spans="1:10" ht="15">
      <c r="A62" s="172"/>
      <c r="B62" s="45"/>
      <c r="C62" s="46"/>
      <c r="D62" s="43"/>
      <c r="E62" s="47"/>
      <c r="F62" s="44"/>
      <c r="G62" s="57"/>
      <c r="H62" s="44"/>
      <c r="I62" s="137"/>
      <c r="J62" s="41"/>
    </row>
    <row r="63" spans="1:10" ht="15">
      <c r="A63" s="172"/>
      <c r="B63" s="45"/>
      <c r="C63" s="46"/>
      <c r="D63" s="43"/>
      <c r="E63" s="47"/>
      <c r="F63" s="44"/>
      <c r="G63" s="57"/>
      <c r="H63" s="44"/>
      <c r="I63" s="137"/>
      <c r="J63" s="41"/>
    </row>
    <row r="64" spans="1:10" ht="15">
      <c r="A64" s="175"/>
      <c r="B64" s="176"/>
      <c r="C64" s="177"/>
      <c r="D64" s="178"/>
      <c r="E64" s="179"/>
      <c r="F64" s="159"/>
      <c r="G64" s="160"/>
      <c r="H64" s="159"/>
      <c r="I64" s="180"/>
      <c r="J64" s="41"/>
    </row>
    <row r="65" spans="1:9" ht="15">
      <c r="A65" s="17"/>
      <c r="B65" s="30"/>
      <c r="C65" s="13"/>
      <c r="D65" s="30"/>
      <c r="E65" s="21"/>
      <c r="F65" s="22"/>
      <c r="G65" s="22"/>
      <c r="H65" s="22"/>
      <c r="I65" s="22"/>
    </row>
    <row r="66" spans="1:9" ht="15">
      <c r="A66" s="17"/>
      <c r="B66" s="30"/>
      <c r="C66" s="13"/>
      <c r="D66" s="30"/>
      <c r="E66" s="21"/>
      <c r="F66" s="22"/>
      <c r="G66" s="22"/>
      <c r="H66" s="22"/>
      <c r="I66" s="22"/>
    </row>
    <row r="67" spans="1:9" ht="15.75">
      <c r="A67" s="17"/>
      <c r="B67" s="30"/>
      <c r="C67" s="13"/>
      <c r="D67" s="30"/>
      <c r="E67" s="21"/>
      <c r="F67" s="22"/>
      <c r="G67" s="22"/>
      <c r="H67" s="22"/>
      <c r="I67" s="31"/>
    </row>
    <row r="68" spans="1:9" ht="15.75">
      <c r="A68" s="17"/>
      <c r="B68" s="32"/>
      <c r="C68" s="16"/>
      <c r="D68" s="30"/>
      <c r="E68" s="21"/>
      <c r="F68" s="22"/>
      <c r="G68" s="22"/>
      <c r="H68" s="22"/>
      <c r="I68" s="22"/>
    </row>
    <row r="69" spans="1:9" ht="15.75">
      <c r="A69" s="17"/>
      <c r="B69" s="30"/>
      <c r="C69" s="13"/>
      <c r="D69" s="30"/>
      <c r="E69" s="21"/>
      <c r="F69" s="22"/>
      <c r="G69" s="22"/>
      <c r="H69" s="22"/>
      <c r="I69" s="31"/>
    </row>
    <row r="70" spans="1:9" ht="15.75">
      <c r="A70" s="17"/>
      <c r="B70" s="30"/>
      <c r="C70" s="13"/>
      <c r="D70" s="30"/>
      <c r="E70" s="21"/>
      <c r="F70" s="22"/>
      <c r="G70" s="22"/>
      <c r="H70" s="22"/>
      <c r="I70" s="31"/>
    </row>
    <row r="71" spans="1:9" ht="15.75">
      <c r="A71" s="15"/>
      <c r="B71" s="32"/>
      <c r="C71" s="13"/>
      <c r="D71" s="30"/>
      <c r="E71" s="22"/>
      <c r="F71" s="33"/>
      <c r="G71" s="33"/>
      <c r="H71" s="33"/>
      <c r="I71" s="33"/>
    </row>
    <row r="72" spans="1:9" ht="15">
      <c r="A72" s="17"/>
      <c r="B72" s="30"/>
      <c r="C72" s="13"/>
      <c r="D72" s="30"/>
      <c r="E72" s="21"/>
      <c r="F72" s="22"/>
      <c r="G72" s="22"/>
      <c r="H72" s="22"/>
      <c r="I72" s="22"/>
    </row>
    <row r="73" spans="1:9" ht="15">
      <c r="A73" s="17"/>
      <c r="B73" s="30"/>
      <c r="C73" s="14"/>
      <c r="D73" s="30"/>
      <c r="E73" s="21"/>
      <c r="F73" s="22"/>
      <c r="G73" s="22"/>
      <c r="H73" s="22"/>
      <c r="I73" s="33"/>
    </row>
    <row r="74" spans="1:9" ht="15">
      <c r="A74" s="17"/>
      <c r="B74" s="30"/>
      <c r="C74" s="13"/>
      <c r="D74" s="30"/>
      <c r="E74" s="21"/>
      <c r="F74" s="22"/>
      <c r="G74" s="22"/>
      <c r="H74" s="22"/>
      <c r="I74" s="22"/>
    </row>
    <row r="75" spans="1:9" ht="15.75">
      <c r="A75" s="17"/>
      <c r="B75" s="30"/>
      <c r="C75" s="13"/>
      <c r="D75" s="30"/>
      <c r="E75" s="21"/>
      <c r="F75" s="22"/>
      <c r="G75" s="22"/>
      <c r="H75" s="22"/>
      <c r="I75" s="31"/>
    </row>
    <row r="76" spans="1:9" ht="15">
      <c r="A76" s="17"/>
      <c r="B76" s="30"/>
      <c r="C76" s="13"/>
      <c r="D76" s="30"/>
      <c r="E76" s="21"/>
      <c r="F76" s="22"/>
      <c r="G76" s="22"/>
      <c r="H76" s="22"/>
      <c r="I76" s="22"/>
    </row>
    <row r="77" spans="1:9" ht="15">
      <c r="A77" s="17"/>
      <c r="B77" s="30"/>
      <c r="C77" s="13"/>
      <c r="D77" s="30"/>
      <c r="E77" s="21"/>
      <c r="F77" s="22"/>
      <c r="G77" s="22"/>
      <c r="H77" s="22"/>
      <c r="I77" s="22"/>
    </row>
    <row r="78" spans="1:9" ht="15">
      <c r="A78" s="17"/>
      <c r="B78" s="30"/>
      <c r="C78" s="13"/>
      <c r="D78" s="30"/>
      <c r="E78" s="21"/>
      <c r="F78" s="22"/>
      <c r="G78" s="22"/>
      <c r="H78" s="22"/>
      <c r="I78" s="22"/>
    </row>
    <row r="79" spans="1:9" ht="15.75">
      <c r="A79" s="17"/>
      <c r="B79" s="30"/>
      <c r="C79" s="16"/>
      <c r="D79" s="30"/>
      <c r="E79" s="21"/>
      <c r="F79" s="22"/>
      <c r="G79" s="22"/>
      <c r="H79" s="22"/>
      <c r="I79" s="31"/>
    </row>
    <row r="80" spans="1:9" ht="15.75">
      <c r="A80" s="17"/>
      <c r="B80" s="30"/>
      <c r="C80" s="16"/>
      <c r="D80" s="30"/>
      <c r="E80" s="21"/>
      <c r="F80" s="22"/>
      <c r="G80" s="22"/>
      <c r="H80" s="22"/>
      <c r="I80" s="31"/>
    </row>
    <row r="81" spans="1:9" ht="15.75">
      <c r="A81" s="15"/>
      <c r="B81" s="32"/>
      <c r="C81" s="16"/>
      <c r="D81" s="30"/>
      <c r="E81" s="21"/>
      <c r="F81" s="22"/>
      <c r="G81" s="22"/>
      <c r="H81" s="22"/>
      <c r="I81" s="22"/>
    </row>
    <row r="82" spans="1:9" ht="15">
      <c r="A82" s="17"/>
      <c r="B82" s="30"/>
      <c r="C82" s="13"/>
      <c r="D82" s="30"/>
      <c r="E82" s="21"/>
      <c r="F82" s="22"/>
      <c r="G82" s="22"/>
      <c r="H82" s="22"/>
      <c r="I82" s="22"/>
    </row>
    <row r="83" spans="1:12" ht="15">
      <c r="A83" s="17"/>
      <c r="B83" s="30"/>
      <c r="C83" s="13"/>
      <c r="D83" s="30"/>
      <c r="E83" s="21"/>
      <c r="F83" s="22"/>
      <c r="G83" s="22"/>
      <c r="H83" s="22"/>
      <c r="I83" s="22"/>
      <c r="L83" s="12" t="s">
        <v>8</v>
      </c>
    </row>
    <row r="84" spans="1:9" ht="15">
      <c r="A84" s="17"/>
      <c r="B84" s="30"/>
      <c r="C84" s="13"/>
      <c r="D84" s="30"/>
      <c r="E84" s="21"/>
      <c r="F84" s="22"/>
      <c r="G84" s="22"/>
      <c r="H84" s="22"/>
      <c r="I84" s="33"/>
    </row>
    <row r="85" spans="1:9" ht="15">
      <c r="A85" s="17"/>
      <c r="B85" s="30"/>
      <c r="C85" s="13"/>
      <c r="D85" s="30"/>
      <c r="E85" s="21"/>
      <c r="F85" s="22"/>
      <c r="G85" s="22"/>
      <c r="H85" s="22"/>
      <c r="I85" s="22"/>
    </row>
    <row r="86" spans="1:9" ht="15">
      <c r="A86" s="17"/>
      <c r="B86" s="30"/>
      <c r="C86" s="13"/>
      <c r="D86" s="30"/>
      <c r="E86" s="21"/>
      <c r="F86" s="22"/>
      <c r="G86" s="22"/>
      <c r="H86" s="22"/>
      <c r="I86" s="22"/>
    </row>
    <row r="87" spans="1:9" ht="15">
      <c r="A87" s="17"/>
      <c r="B87" s="30"/>
      <c r="C87" s="13"/>
      <c r="D87" s="30"/>
      <c r="E87" s="21"/>
      <c r="F87" s="22"/>
      <c r="G87" s="22"/>
      <c r="H87" s="22"/>
      <c r="I87" s="22"/>
    </row>
    <row r="88" spans="1:9" ht="15">
      <c r="A88" s="17"/>
      <c r="B88" s="30"/>
      <c r="C88" s="13"/>
      <c r="D88" s="30"/>
      <c r="E88" s="21"/>
      <c r="F88" s="22"/>
      <c r="G88" s="22"/>
      <c r="H88" s="22"/>
      <c r="I88" s="22"/>
    </row>
    <row r="89" spans="1:9" ht="15">
      <c r="A89" s="17"/>
      <c r="B89" s="30"/>
      <c r="C89" s="13"/>
      <c r="D89" s="30"/>
      <c r="E89" s="21"/>
      <c r="F89" s="22"/>
      <c r="G89" s="22"/>
      <c r="H89" s="22"/>
      <c r="I89" s="33"/>
    </row>
    <row r="90" spans="1:9" ht="15">
      <c r="A90" s="17"/>
      <c r="B90" s="30"/>
      <c r="C90" s="13"/>
      <c r="D90" s="30"/>
      <c r="E90" s="21"/>
      <c r="F90" s="22"/>
      <c r="G90" s="22"/>
      <c r="H90" s="22"/>
      <c r="I90" s="33"/>
    </row>
    <row r="91" spans="1:9" ht="15">
      <c r="A91" s="17"/>
      <c r="B91" s="30"/>
      <c r="C91" s="14"/>
      <c r="D91" s="30"/>
      <c r="E91" s="21"/>
      <c r="F91" s="22"/>
      <c r="G91" s="22"/>
      <c r="H91" s="22"/>
      <c r="I91" s="22"/>
    </row>
    <row r="92" spans="1:10" ht="15">
      <c r="A92" s="17"/>
      <c r="B92" s="30"/>
      <c r="C92" s="13"/>
      <c r="D92" s="30"/>
      <c r="E92" s="21"/>
      <c r="F92" s="22"/>
      <c r="G92" s="22"/>
      <c r="H92" s="22"/>
      <c r="I92" s="22"/>
      <c r="J92" s="18"/>
    </row>
    <row r="93" spans="1:9" ht="15">
      <c r="A93" s="17"/>
      <c r="B93" s="30"/>
      <c r="C93" s="13"/>
      <c r="D93" s="30"/>
      <c r="E93" s="21"/>
      <c r="F93" s="22"/>
      <c r="G93" s="22"/>
      <c r="H93" s="22"/>
      <c r="I93" s="22"/>
    </row>
    <row r="94" spans="1:9" ht="15">
      <c r="A94" s="25"/>
      <c r="B94" s="34"/>
      <c r="C94" s="26"/>
      <c r="D94" s="34"/>
      <c r="E94" s="27"/>
      <c r="F94" s="35"/>
      <c r="G94" s="35"/>
      <c r="H94" s="35"/>
      <c r="I94" s="35"/>
    </row>
    <row r="95" spans="1:10" ht="18.75" thickBot="1">
      <c r="A95" s="25"/>
      <c r="B95" s="34"/>
      <c r="C95" s="29"/>
      <c r="D95" s="36"/>
      <c r="E95" s="28"/>
      <c r="F95" s="37"/>
      <c r="G95" s="37"/>
      <c r="H95" s="37"/>
      <c r="I95" s="38"/>
      <c r="J95" s="18"/>
    </row>
    <row r="96" spans="1:10" ht="16.5" thickBot="1">
      <c r="A96" s="42"/>
      <c r="B96" s="34"/>
      <c r="C96" s="39"/>
      <c r="D96" s="34"/>
      <c r="E96" s="27"/>
      <c r="F96" s="35"/>
      <c r="G96" s="35"/>
      <c r="H96" s="35"/>
      <c r="I96" s="40"/>
      <c r="J96" s="19"/>
    </row>
  </sheetData>
  <sheetProtection/>
  <mergeCells count="3">
    <mergeCell ref="A3:C3"/>
    <mergeCell ref="A4:C4"/>
    <mergeCell ref="A5:I5"/>
  </mergeCells>
  <printOptions horizontalCentered="1"/>
  <pageMargins left="0.7874015748031497" right="0.3937007874015748" top="0.5118110236220472" bottom="0.5905511811023623" header="0.5118110236220472" footer="0.5118110236220472"/>
  <pageSetup horizontalDpi="600" verticalDpi="600" orientation="portrait" paperSize="9" scale="6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08"/>
  <sheetViews>
    <sheetView view="pageBreakPreview" zoomScale="85" zoomScaleNormal="6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E2" sqref="E2:G4"/>
    </sheetView>
  </sheetViews>
  <sheetFormatPr defaultColWidth="10.28125" defaultRowHeight="12.75"/>
  <cols>
    <col min="1" max="1" width="11.00390625" style="12" customWidth="1"/>
    <col min="2" max="2" width="5.8515625" style="12" customWidth="1"/>
    <col min="3" max="3" width="46.8515625" style="12" customWidth="1"/>
    <col min="4" max="4" width="6.28125" style="12" customWidth="1"/>
    <col min="5" max="5" width="8.421875" style="12" customWidth="1"/>
    <col min="6" max="6" width="6.421875" style="12" customWidth="1"/>
    <col min="7" max="7" width="8.421875" style="12" customWidth="1"/>
    <col min="8" max="8" width="7.00390625" style="12" customWidth="1"/>
    <col min="9" max="9" width="6.421875" style="12" customWidth="1"/>
    <col min="10" max="10" width="7.28125" style="12" customWidth="1"/>
    <col min="11" max="11" width="9.421875" style="12" customWidth="1"/>
    <col min="12" max="12" width="7.28125" style="12" customWidth="1"/>
    <col min="13" max="13" width="12.7109375" style="12" customWidth="1"/>
    <col min="14" max="16384" width="10.28125" style="12" customWidth="1"/>
  </cols>
  <sheetData>
    <row r="1" spans="1:13" ht="15.75">
      <c r="A1" s="65" t="s">
        <v>26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ht="15.75">
      <c r="A2" s="69" t="s">
        <v>258</v>
      </c>
      <c r="B2" s="70"/>
      <c r="C2" s="71"/>
      <c r="D2" s="71"/>
      <c r="E2" s="72"/>
      <c r="F2" s="71"/>
      <c r="G2" s="71"/>
      <c r="H2" s="71"/>
      <c r="I2" s="71"/>
      <c r="J2" s="71"/>
      <c r="K2" s="71"/>
      <c r="L2" s="71"/>
      <c r="M2" s="73"/>
    </row>
    <row r="3" spans="1:13" ht="15.75">
      <c r="A3" s="457" t="s">
        <v>38</v>
      </c>
      <c r="B3" s="458"/>
      <c r="C3" s="458"/>
      <c r="D3" s="71"/>
      <c r="E3" s="72"/>
      <c r="F3" s="71"/>
      <c r="G3" s="71"/>
      <c r="H3" s="71"/>
      <c r="I3" s="71"/>
      <c r="J3" s="71"/>
      <c r="K3" s="71"/>
      <c r="L3" s="71"/>
      <c r="M3" s="73"/>
    </row>
    <row r="4" spans="1:13" ht="15.75">
      <c r="A4" s="457" t="s">
        <v>68</v>
      </c>
      <c r="B4" s="458"/>
      <c r="C4" s="458"/>
      <c r="D4" s="71"/>
      <c r="E4" s="72"/>
      <c r="F4" s="71"/>
      <c r="G4" s="71"/>
      <c r="H4" s="71"/>
      <c r="I4" s="71"/>
      <c r="J4" s="71"/>
      <c r="K4" s="71"/>
      <c r="L4" s="71"/>
      <c r="M4" s="73"/>
    </row>
    <row r="5" spans="1:13" ht="15.75">
      <c r="A5" s="459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</row>
    <row r="6" spans="1:13" ht="16.5" thickBot="1">
      <c r="A6" s="74"/>
      <c r="B6" s="75"/>
      <c r="C6" s="59" t="s">
        <v>123</v>
      </c>
      <c r="D6" s="75"/>
      <c r="E6" s="76" t="s">
        <v>246</v>
      </c>
      <c r="F6" s="75"/>
      <c r="G6" s="75"/>
      <c r="H6" s="75"/>
      <c r="I6" s="75"/>
      <c r="J6" s="75"/>
      <c r="K6" s="75"/>
      <c r="L6" s="75"/>
      <c r="M6" s="77"/>
    </row>
    <row r="7" spans="1:13" ht="30.75" thickTop="1">
      <c r="A7" s="161" t="s">
        <v>39</v>
      </c>
      <c r="B7" s="161" t="s">
        <v>0</v>
      </c>
      <c r="C7" s="161" t="s">
        <v>30</v>
      </c>
      <c r="D7" s="149" t="s">
        <v>114</v>
      </c>
      <c r="E7" s="149" t="s">
        <v>115</v>
      </c>
      <c r="F7" s="149" t="s">
        <v>116</v>
      </c>
      <c r="G7" s="149" t="s">
        <v>117</v>
      </c>
      <c r="H7" s="149" t="s">
        <v>118</v>
      </c>
      <c r="I7" s="149" t="s">
        <v>119</v>
      </c>
      <c r="J7" s="149" t="s">
        <v>120</v>
      </c>
      <c r="K7" s="149" t="s">
        <v>121</v>
      </c>
      <c r="L7" s="149" t="s">
        <v>122</v>
      </c>
      <c r="M7" s="149" t="s">
        <v>2</v>
      </c>
    </row>
    <row r="8" spans="1:13" ht="15.75">
      <c r="A8" s="150"/>
      <c r="B8" s="151" t="s">
        <v>200</v>
      </c>
      <c r="C8" s="181" t="s">
        <v>232</v>
      </c>
      <c r="D8" s="153"/>
      <c r="E8" s="182"/>
      <c r="F8" s="183"/>
      <c r="G8" s="182"/>
      <c r="H8" s="183"/>
      <c r="I8" s="203"/>
      <c r="J8" s="183"/>
      <c r="K8" s="183"/>
      <c r="L8" s="183"/>
      <c r="M8" s="184"/>
    </row>
    <row r="9" spans="1:13" ht="15.75">
      <c r="A9" s="200"/>
      <c r="B9" s="138" t="s">
        <v>201</v>
      </c>
      <c r="C9" s="140" t="s">
        <v>69</v>
      </c>
      <c r="D9" s="54"/>
      <c r="E9" s="282"/>
      <c r="F9" s="283"/>
      <c r="G9" s="282"/>
      <c r="H9" s="283"/>
      <c r="I9" s="284"/>
      <c r="J9" s="283"/>
      <c r="K9" s="283"/>
      <c r="L9" s="283"/>
      <c r="M9" s="285"/>
    </row>
    <row r="10" spans="1:13" ht="76.5" customHeight="1">
      <c r="A10" s="168" t="s">
        <v>19</v>
      </c>
      <c r="B10" s="64" t="s">
        <v>205</v>
      </c>
      <c r="C10" s="83" t="s">
        <v>40</v>
      </c>
      <c r="D10" s="79" t="s">
        <v>41</v>
      </c>
      <c r="E10" s="316"/>
      <c r="F10" s="335"/>
      <c r="G10" s="316"/>
      <c r="H10" s="298"/>
      <c r="I10" s="301"/>
      <c r="J10" s="298"/>
      <c r="K10" s="298"/>
      <c r="L10" s="298"/>
      <c r="M10" s="381">
        <f>ROUND(SUM(M11),2)</f>
        <v>441</v>
      </c>
    </row>
    <row r="11" spans="1:13" ht="18.75" customHeight="1">
      <c r="A11" s="168"/>
      <c r="B11" s="64"/>
      <c r="C11" s="83"/>
      <c r="D11" s="79"/>
      <c r="E11" s="316"/>
      <c r="F11" s="335"/>
      <c r="G11" s="316">
        <v>98</v>
      </c>
      <c r="H11" s="298">
        <v>4.5</v>
      </c>
      <c r="I11" s="301"/>
      <c r="J11" s="298"/>
      <c r="K11" s="298"/>
      <c r="L11" s="298"/>
      <c r="M11" s="370">
        <f>ROUND(SUM(G11*H11),2)</f>
        <v>441</v>
      </c>
    </row>
    <row r="12" spans="1:13" ht="36.75" customHeight="1">
      <c r="A12" s="169" t="s">
        <v>20</v>
      </c>
      <c r="B12" s="64" t="s">
        <v>206</v>
      </c>
      <c r="C12" s="83" t="s">
        <v>42</v>
      </c>
      <c r="D12" s="79" t="s">
        <v>53</v>
      </c>
      <c r="E12" s="316"/>
      <c r="F12" s="335"/>
      <c r="G12" s="316"/>
      <c r="H12" s="298"/>
      <c r="I12" s="301"/>
      <c r="J12" s="298"/>
      <c r="K12" s="298"/>
      <c r="L12" s="298"/>
      <c r="M12" s="381">
        <f>ROUND(SUM(M13),2)</f>
        <v>52.92</v>
      </c>
    </row>
    <row r="13" spans="1:13" ht="18" customHeight="1">
      <c r="A13" s="169"/>
      <c r="B13" s="64"/>
      <c r="C13" s="83"/>
      <c r="D13" s="79"/>
      <c r="E13" s="316"/>
      <c r="F13" s="335"/>
      <c r="G13" s="316"/>
      <c r="H13" s="298"/>
      <c r="I13" s="301">
        <v>0.12</v>
      </c>
      <c r="J13" s="298"/>
      <c r="K13" s="298">
        <v>441</v>
      </c>
      <c r="L13" s="298"/>
      <c r="M13" s="370">
        <f>ROUND(SUM(I13*K13),2)</f>
        <v>52.92</v>
      </c>
    </row>
    <row r="14" spans="1:13" ht="39" customHeight="1">
      <c r="A14" s="169" t="s">
        <v>25</v>
      </c>
      <c r="B14" s="64" t="s">
        <v>207</v>
      </c>
      <c r="C14" s="83" t="s">
        <v>43</v>
      </c>
      <c r="D14" s="79" t="s">
        <v>53</v>
      </c>
      <c r="E14" s="316"/>
      <c r="F14" s="335"/>
      <c r="G14" s="335"/>
      <c r="H14" s="298"/>
      <c r="I14" s="301"/>
      <c r="J14" s="298"/>
      <c r="K14" s="298"/>
      <c r="L14" s="298"/>
      <c r="M14" s="381">
        <f>ROUND(SUM(M15),2)</f>
        <v>52.92</v>
      </c>
    </row>
    <row r="15" spans="1:13" ht="16.5" customHeight="1">
      <c r="A15" s="169"/>
      <c r="B15" s="64"/>
      <c r="C15" s="83"/>
      <c r="D15" s="79"/>
      <c r="E15" s="316"/>
      <c r="F15" s="335"/>
      <c r="G15" s="316"/>
      <c r="H15" s="298"/>
      <c r="I15" s="301">
        <v>0.12</v>
      </c>
      <c r="J15" s="298"/>
      <c r="K15" s="298">
        <v>441</v>
      </c>
      <c r="L15" s="298"/>
      <c r="M15" s="370">
        <f>ROUND(SUM(I15*K15),2)</f>
        <v>52.92</v>
      </c>
    </row>
    <row r="16" spans="1:13" ht="80.25" customHeight="1">
      <c r="A16" s="292" t="s">
        <v>255</v>
      </c>
      <c r="B16" s="64" t="s">
        <v>208</v>
      </c>
      <c r="C16" s="83" t="s">
        <v>256</v>
      </c>
      <c r="D16" s="79" t="s">
        <v>54</v>
      </c>
      <c r="E16" s="335"/>
      <c r="F16" s="335"/>
      <c r="G16" s="316"/>
      <c r="H16" s="298"/>
      <c r="I16" s="301"/>
      <c r="J16" s="298"/>
      <c r="K16" s="298"/>
      <c r="L16" s="298"/>
      <c r="M16" s="381">
        <f>ROUND(SUM(M17),2)</f>
        <v>3810.24</v>
      </c>
    </row>
    <row r="17" spans="1:13" ht="20.25" customHeight="1">
      <c r="A17" s="169"/>
      <c r="B17" s="64"/>
      <c r="C17" s="83"/>
      <c r="D17" s="79"/>
      <c r="E17" s="316"/>
      <c r="F17" s="335">
        <v>1.8</v>
      </c>
      <c r="G17" s="316">
        <v>40</v>
      </c>
      <c r="H17" s="298"/>
      <c r="I17" s="301"/>
      <c r="J17" s="298"/>
      <c r="K17" s="298"/>
      <c r="L17" s="298">
        <v>52.92</v>
      </c>
      <c r="M17" s="370">
        <f>ROUND(SUM(F17*G17*L17),2)</f>
        <v>3810.24</v>
      </c>
    </row>
    <row r="18" spans="1:13" ht="30" customHeight="1">
      <c r="A18" s="168" t="s">
        <v>21</v>
      </c>
      <c r="B18" s="64" t="s">
        <v>209</v>
      </c>
      <c r="C18" s="83" t="s">
        <v>44</v>
      </c>
      <c r="D18" s="79" t="s">
        <v>41</v>
      </c>
      <c r="E18" s="316"/>
      <c r="F18" s="335"/>
      <c r="G18" s="316"/>
      <c r="H18" s="298"/>
      <c r="I18" s="301"/>
      <c r="J18" s="298"/>
      <c r="K18" s="298"/>
      <c r="L18" s="298"/>
      <c r="M18" s="381">
        <f>ROUND(SUM(M19),2)</f>
        <v>441</v>
      </c>
    </row>
    <row r="19" spans="1:13" ht="15.75" customHeight="1">
      <c r="A19" s="168"/>
      <c r="B19" s="64"/>
      <c r="C19" s="83"/>
      <c r="D19" s="79"/>
      <c r="E19" s="316"/>
      <c r="F19" s="335"/>
      <c r="G19" s="316">
        <v>98</v>
      </c>
      <c r="H19" s="298">
        <v>4.5</v>
      </c>
      <c r="I19" s="301"/>
      <c r="J19" s="298"/>
      <c r="K19" s="298"/>
      <c r="L19" s="298"/>
      <c r="M19" s="370">
        <f>ROUND(SUM(G19*H19),2)</f>
        <v>441</v>
      </c>
    </row>
    <row r="20" spans="1:14" ht="27" customHeight="1">
      <c r="A20" s="168" t="s">
        <v>22</v>
      </c>
      <c r="B20" s="64" t="s">
        <v>210</v>
      </c>
      <c r="C20" s="83" t="s">
        <v>45</v>
      </c>
      <c r="D20" s="79" t="s">
        <v>41</v>
      </c>
      <c r="E20" s="316"/>
      <c r="F20" s="335"/>
      <c r="G20" s="316"/>
      <c r="H20" s="298"/>
      <c r="I20" s="301"/>
      <c r="J20" s="298"/>
      <c r="K20" s="298"/>
      <c r="L20" s="298"/>
      <c r="M20" s="381">
        <f>ROUND(SUM(M21),2)</f>
        <v>441</v>
      </c>
      <c r="N20" s="41"/>
    </row>
    <row r="21" spans="1:14" ht="17.25" customHeight="1">
      <c r="A21" s="168"/>
      <c r="B21" s="64"/>
      <c r="C21" s="83"/>
      <c r="D21" s="79"/>
      <c r="E21" s="335"/>
      <c r="F21" s="335"/>
      <c r="G21" s="335">
        <v>98</v>
      </c>
      <c r="H21" s="298">
        <v>4.5</v>
      </c>
      <c r="I21" s="301"/>
      <c r="J21" s="298"/>
      <c r="K21" s="298"/>
      <c r="L21" s="298"/>
      <c r="M21" s="370">
        <f>ROUND(SUM(G21*H21),2)</f>
        <v>441</v>
      </c>
      <c r="N21" s="41"/>
    </row>
    <row r="22" spans="1:14" ht="85.5" customHeight="1">
      <c r="A22" s="168" t="s">
        <v>23</v>
      </c>
      <c r="B22" s="64" t="s">
        <v>211</v>
      </c>
      <c r="C22" s="83" t="s">
        <v>46</v>
      </c>
      <c r="D22" s="79" t="s">
        <v>53</v>
      </c>
      <c r="E22" s="335"/>
      <c r="F22" s="370"/>
      <c r="G22" s="335"/>
      <c r="H22" s="301"/>
      <c r="I22" s="298"/>
      <c r="J22" s="298"/>
      <c r="K22" s="298"/>
      <c r="L22" s="298"/>
      <c r="M22" s="381">
        <f>ROUND(SUM(M23),2)</f>
        <v>22.05</v>
      </c>
      <c r="N22" s="41"/>
    </row>
    <row r="23" spans="1:14" ht="21" customHeight="1">
      <c r="A23" s="168"/>
      <c r="B23" s="64"/>
      <c r="C23" s="83"/>
      <c r="D23" s="79"/>
      <c r="E23" s="335"/>
      <c r="F23" s="335"/>
      <c r="G23" s="335"/>
      <c r="H23" s="298"/>
      <c r="I23" s="298">
        <v>0.05</v>
      </c>
      <c r="J23" s="298"/>
      <c r="K23" s="298">
        <v>441</v>
      </c>
      <c r="L23" s="298"/>
      <c r="M23" s="335">
        <f>ROUND(SUM(I23*K23),2)</f>
        <v>22.05</v>
      </c>
      <c r="N23" s="41"/>
    </row>
    <row r="24" spans="1:14" ht="27.75" customHeight="1">
      <c r="A24" s="169" t="s">
        <v>24</v>
      </c>
      <c r="B24" s="64" t="s">
        <v>212</v>
      </c>
      <c r="C24" s="83" t="s">
        <v>47</v>
      </c>
      <c r="D24" s="79" t="s">
        <v>18</v>
      </c>
      <c r="E24" s="335"/>
      <c r="F24" s="335"/>
      <c r="G24" s="316"/>
      <c r="H24" s="298"/>
      <c r="I24" s="301"/>
      <c r="J24" s="298"/>
      <c r="K24" s="298"/>
      <c r="L24" s="298"/>
      <c r="M24" s="381">
        <f>ROUND(SUM(M25),2)</f>
        <v>39.69</v>
      </c>
      <c r="N24" s="41"/>
    </row>
    <row r="25" spans="1:14" ht="17.25" customHeight="1">
      <c r="A25" s="169"/>
      <c r="B25" s="64"/>
      <c r="C25" s="83"/>
      <c r="D25" s="79"/>
      <c r="E25" s="316"/>
      <c r="F25" s="335">
        <v>1.8</v>
      </c>
      <c r="G25" s="316"/>
      <c r="H25" s="298"/>
      <c r="I25" s="301"/>
      <c r="J25" s="298"/>
      <c r="K25" s="298"/>
      <c r="L25" s="298">
        <v>22.05</v>
      </c>
      <c r="M25" s="335">
        <f>ROUND(SUM(F25*L25),2)</f>
        <v>39.69</v>
      </c>
      <c r="N25" s="41"/>
    </row>
    <row r="26" spans="1:14" ht="12.75">
      <c r="A26" s="289"/>
      <c r="B26" s="78"/>
      <c r="C26" s="384"/>
      <c r="D26" s="356"/>
      <c r="E26" s="397"/>
      <c r="F26" s="356"/>
      <c r="G26" s="397"/>
      <c r="H26" s="356"/>
      <c r="I26" s="398"/>
      <c r="J26" s="356"/>
      <c r="K26" s="356"/>
      <c r="L26" s="356"/>
      <c r="M26" s="398"/>
      <c r="N26" s="41"/>
    </row>
    <row r="27" spans="1:14" ht="15">
      <c r="A27" s="200"/>
      <c r="B27" s="138" t="s">
        <v>202</v>
      </c>
      <c r="C27" s="139" t="s">
        <v>70</v>
      </c>
      <c r="D27" s="54"/>
      <c r="E27" s="131"/>
      <c r="F27" s="132"/>
      <c r="G27" s="131"/>
      <c r="H27" s="132"/>
      <c r="I27" s="133"/>
      <c r="J27" s="132"/>
      <c r="K27" s="132"/>
      <c r="L27" s="132"/>
      <c r="M27" s="204"/>
      <c r="N27" s="41"/>
    </row>
    <row r="28" spans="1:14" ht="76.5" customHeight="1">
      <c r="A28" s="168" t="s">
        <v>19</v>
      </c>
      <c r="B28" s="64" t="s">
        <v>213</v>
      </c>
      <c r="C28" s="83" t="s">
        <v>40</v>
      </c>
      <c r="D28" s="79" t="s">
        <v>41</v>
      </c>
      <c r="E28" s="316"/>
      <c r="F28" s="335"/>
      <c r="G28" s="316"/>
      <c r="H28" s="369"/>
      <c r="I28" s="367"/>
      <c r="J28" s="369"/>
      <c r="K28" s="369"/>
      <c r="L28" s="369"/>
      <c r="M28" s="381">
        <f>ROUND(SUM(M29),2)</f>
        <v>1615</v>
      </c>
      <c r="N28" s="41"/>
    </row>
    <row r="29" spans="1:14" ht="17.25" customHeight="1">
      <c r="A29" s="168"/>
      <c r="B29" s="64"/>
      <c r="C29" s="83"/>
      <c r="D29" s="79"/>
      <c r="E29" s="316"/>
      <c r="F29" s="335"/>
      <c r="G29" s="316">
        <v>323</v>
      </c>
      <c r="H29" s="369">
        <v>5</v>
      </c>
      <c r="I29" s="367"/>
      <c r="J29" s="369"/>
      <c r="K29" s="369"/>
      <c r="L29" s="369"/>
      <c r="M29" s="370">
        <f>ROUND(SUM(G29*H29),2)</f>
        <v>1615</v>
      </c>
      <c r="N29" s="41"/>
    </row>
    <row r="30" spans="1:14" ht="37.5" customHeight="1">
      <c r="A30" s="169" t="s">
        <v>20</v>
      </c>
      <c r="B30" s="64" t="s">
        <v>214</v>
      </c>
      <c r="C30" s="83" t="s">
        <v>42</v>
      </c>
      <c r="D30" s="79" t="s">
        <v>53</v>
      </c>
      <c r="E30" s="316"/>
      <c r="F30" s="335"/>
      <c r="G30" s="316"/>
      <c r="H30" s="369"/>
      <c r="I30" s="367"/>
      <c r="J30" s="369"/>
      <c r="K30" s="369"/>
      <c r="L30" s="369"/>
      <c r="M30" s="381">
        <f>ROUND(SUM(M31),2)</f>
        <v>193.8</v>
      </c>
      <c r="N30" s="41"/>
    </row>
    <row r="31" spans="1:14" ht="18" customHeight="1">
      <c r="A31" s="169"/>
      <c r="B31" s="64"/>
      <c r="C31" s="83"/>
      <c r="D31" s="79"/>
      <c r="E31" s="316"/>
      <c r="F31" s="335"/>
      <c r="G31" s="316"/>
      <c r="H31" s="369"/>
      <c r="I31" s="367">
        <v>0.12</v>
      </c>
      <c r="J31" s="369"/>
      <c r="K31" s="369">
        <v>1615</v>
      </c>
      <c r="L31" s="369"/>
      <c r="M31" s="370">
        <f>ROUND(SUM(I31*K31),2)</f>
        <v>193.8</v>
      </c>
      <c r="N31" s="41"/>
    </row>
    <row r="32" spans="1:14" ht="38.25" customHeight="1">
      <c r="A32" s="169" t="s">
        <v>25</v>
      </c>
      <c r="B32" s="64" t="s">
        <v>215</v>
      </c>
      <c r="C32" s="83" t="s">
        <v>43</v>
      </c>
      <c r="D32" s="79" t="s">
        <v>53</v>
      </c>
      <c r="E32" s="316"/>
      <c r="F32" s="335"/>
      <c r="G32" s="316"/>
      <c r="H32" s="369"/>
      <c r="I32" s="367"/>
      <c r="J32" s="369"/>
      <c r="K32" s="369"/>
      <c r="L32" s="369"/>
      <c r="M32" s="381">
        <f>ROUND(SUM(M33),2)</f>
        <v>193.8</v>
      </c>
      <c r="N32" s="41"/>
    </row>
    <row r="33" spans="1:14" ht="18.75" customHeight="1">
      <c r="A33" s="169"/>
      <c r="B33" s="64"/>
      <c r="C33" s="83"/>
      <c r="D33" s="79"/>
      <c r="E33" s="316"/>
      <c r="F33" s="335"/>
      <c r="G33" s="316"/>
      <c r="H33" s="369"/>
      <c r="I33" s="367">
        <v>0.12</v>
      </c>
      <c r="J33" s="369"/>
      <c r="K33" s="369">
        <v>1615</v>
      </c>
      <c r="L33" s="369"/>
      <c r="M33" s="370">
        <f>ROUND(SUM(I33*K33),2)</f>
        <v>193.8</v>
      </c>
      <c r="N33" s="41"/>
    </row>
    <row r="34" spans="1:14" ht="77.25" customHeight="1">
      <c r="A34" s="292" t="s">
        <v>255</v>
      </c>
      <c r="B34" s="64" t="s">
        <v>216</v>
      </c>
      <c r="C34" s="83" t="s">
        <v>256</v>
      </c>
      <c r="D34" s="79" t="s">
        <v>54</v>
      </c>
      <c r="E34" s="335"/>
      <c r="F34" s="335"/>
      <c r="G34" s="316"/>
      <c r="H34" s="369"/>
      <c r="I34" s="367"/>
      <c r="J34" s="369"/>
      <c r="K34" s="369"/>
      <c r="L34" s="369"/>
      <c r="M34" s="381">
        <f>ROUND(SUM(M35),2)</f>
        <v>13953.6</v>
      </c>
      <c r="N34" s="41"/>
    </row>
    <row r="35" spans="1:14" ht="18" customHeight="1">
      <c r="A35" s="169"/>
      <c r="B35" s="64"/>
      <c r="C35" s="83"/>
      <c r="D35" s="79"/>
      <c r="E35" s="316"/>
      <c r="F35" s="335">
        <v>1.8</v>
      </c>
      <c r="G35" s="316">
        <v>40</v>
      </c>
      <c r="H35" s="369"/>
      <c r="I35" s="367"/>
      <c r="J35" s="369"/>
      <c r="K35" s="369"/>
      <c r="L35" s="369">
        <v>193.8</v>
      </c>
      <c r="M35" s="370">
        <f>ROUND(SUM(F35*G35*L35),2)</f>
        <v>13953.6</v>
      </c>
      <c r="N35" s="41"/>
    </row>
    <row r="36" spans="1:14" ht="30.75" customHeight="1">
      <c r="A36" s="168" t="s">
        <v>21</v>
      </c>
      <c r="B36" s="64" t="s">
        <v>217</v>
      </c>
      <c r="C36" s="83" t="s">
        <v>44</v>
      </c>
      <c r="D36" s="79" t="s">
        <v>41</v>
      </c>
      <c r="E36" s="316"/>
      <c r="F36" s="335"/>
      <c r="G36" s="316"/>
      <c r="H36" s="369"/>
      <c r="I36" s="367"/>
      <c r="J36" s="369"/>
      <c r="K36" s="369"/>
      <c r="L36" s="369"/>
      <c r="M36" s="381">
        <f>ROUND(SUM(M37),2)</f>
        <v>1615</v>
      </c>
      <c r="N36" s="41"/>
    </row>
    <row r="37" spans="1:14" ht="18" customHeight="1">
      <c r="A37" s="168"/>
      <c r="B37" s="64"/>
      <c r="C37" s="83"/>
      <c r="D37" s="79"/>
      <c r="E37" s="316"/>
      <c r="F37" s="335"/>
      <c r="G37" s="316">
        <v>323</v>
      </c>
      <c r="H37" s="369">
        <v>5</v>
      </c>
      <c r="I37" s="367"/>
      <c r="J37" s="369"/>
      <c r="K37" s="369"/>
      <c r="L37" s="369"/>
      <c r="M37" s="370">
        <f>ROUND(SUM(G37*H37),2)</f>
        <v>1615</v>
      </c>
      <c r="N37" s="41"/>
    </row>
    <row r="38" spans="1:14" ht="29.25" customHeight="1">
      <c r="A38" s="168" t="s">
        <v>22</v>
      </c>
      <c r="B38" s="64" t="s">
        <v>218</v>
      </c>
      <c r="C38" s="83" t="s">
        <v>45</v>
      </c>
      <c r="D38" s="79" t="s">
        <v>41</v>
      </c>
      <c r="E38" s="316"/>
      <c r="F38" s="335"/>
      <c r="G38" s="316"/>
      <c r="H38" s="369"/>
      <c r="I38" s="367"/>
      <c r="J38" s="369"/>
      <c r="K38" s="369"/>
      <c r="L38" s="369"/>
      <c r="M38" s="381">
        <f>ROUND(SUM(M39),2)</f>
        <v>1615</v>
      </c>
      <c r="N38" s="41"/>
    </row>
    <row r="39" spans="1:14" ht="18.75" customHeight="1">
      <c r="A39" s="168"/>
      <c r="B39" s="64"/>
      <c r="C39" s="83"/>
      <c r="D39" s="79"/>
      <c r="E39" s="335"/>
      <c r="F39" s="335"/>
      <c r="G39" s="316">
        <v>323</v>
      </c>
      <c r="H39" s="369">
        <v>5</v>
      </c>
      <c r="I39" s="367"/>
      <c r="J39" s="369"/>
      <c r="K39" s="369"/>
      <c r="L39" s="369"/>
      <c r="M39" s="370">
        <f>ROUND(SUM(G39*H39),2)</f>
        <v>1615</v>
      </c>
      <c r="N39" s="41"/>
    </row>
    <row r="40" spans="1:14" ht="88.5" customHeight="1">
      <c r="A40" s="399" t="s">
        <v>23</v>
      </c>
      <c r="B40" s="400" t="s">
        <v>219</v>
      </c>
      <c r="C40" s="401" t="s">
        <v>46</v>
      </c>
      <c r="D40" s="402" t="s">
        <v>53</v>
      </c>
      <c r="E40" s="403"/>
      <c r="F40" s="410"/>
      <c r="G40" s="403"/>
      <c r="H40" s="385"/>
      <c r="I40" s="404"/>
      <c r="J40" s="404"/>
      <c r="K40" s="404"/>
      <c r="L40" s="404"/>
      <c r="M40" s="411">
        <f>ROUND(SUM(M41),2)</f>
        <v>80.75</v>
      </c>
      <c r="N40" s="41"/>
    </row>
    <row r="41" spans="1:14" ht="21" customHeight="1">
      <c r="A41" s="413"/>
      <c r="B41" s="405"/>
      <c r="C41" s="406"/>
      <c r="D41" s="407"/>
      <c r="E41" s="408"/>
      <c r="F41" s="408"/>
      <c r="G41" s="408"/>
      <c r="H41" s="409"/>
      <c r="I41" s="409">
        <v>0.05</v>
      </c>
      <c r="J41" s="409"/>
      <c r="K41" s="409">
        <v>1615</v>
      </c>
      <c r="L41" s="409"/>
      <c r="M41" s="408">
        <f>ROUND(SUM(I41*K41),2)</f>
        <v>80.75</v>
      </c>
      <c r="N41" s="41"/>
    </row>
    <row r="42" spans="1:14" ht="27.75" customHeight="1">
      <c r="A42" s="169" t="s">
        <v>24</v>
      </c>
      <c r="B42" s="64" t="s">
        <v>220</v>
      </c>
      <c r="C42" s="83" t="s">
        <v>47</v>
      </c>
      <c r="D42" s="79" t="s">
        <v>18</v>
      </c>
      <c r="E42" s="335"/>
      <c r="F42" s="335"/>
      <c r="G42" s="316"/>
      <c r="H42" s="298"/>
      <c r="I42" s="298"/>
      <c r="J42" s="298"/>
      <c r="K42" s="298"/>
      <c r="L42" s="298"/>
      <c r="M42" s="381">
        <f>ROUND(SUM(M43),2)</f>
        <v>145.35</v>
      </c>
      <c r="N42" s="41"/>
    </row>
    <row r="43" spans="1:14" ht="18" customHeight="1">
      <c r="A43" s="169"/>
      <c r="B43" s="64"/>
      <c r="C43" s="83"/>
      <c r="D43" s="79"/>
      <c r="E43" s="335"/>
      <c r="F43" s="335">
        <v>1.8</v>
      </c>
      <c r="G43" s="335"/>
      <c r="H43" s="301"/>
      <c r="I43" s="298"/>
      <c r="J43" s="298"/>
      <c r="K43" s="298"/>
      <c r="L43" s="298">
        <v>80.75</v>
      </c>
      <c r="M43" s="335">
        <f>ROUND(SUM(F43*L43),2)</f>
        <v>145.35</v>
      </c>
      <c r="N43" s="41"/>
    </row>
    <row r="44" spans="1:14" ht="80.25" customHeight="1">
      <c r="A44" s="289" t="s">
        <v>83</v>
      </c>
      <c r="B44" s="64" t="s">
        <v>221</v>
      </c>
      <c r="C44" s="93" t="s">
        <v>84</v>
      </c>
      <c r="D44" s="302" t="s">
        <v>85</v>
      </c>
      <c r="E44" s="302"/>
      <c r="F44" s="302"/>
      <c r="G44" s="335"/>
      <c r="H44" s="301"/>
      <c r="I44" s="298"/>
      <c r="J44" s="298"/>
      <c r="K44" s="298"/>
      <c r="L44" s="298"/>
      <c r="M44" s="381">
        <f>ROUND(SUM(M45),2)</f>
        <v>6</v>
      </c>
      <c r="N44" s="41"/>
    </row>
    <row r="45" spans="1:14" ht="19.5" customHeight="1">
      <c r="A45" s="289"/>
      <c r="B45" s="64"/>
      <c r="C45" s="93" t="s">
        <v>131</v>
      </c>
      <c r="D45" s="302"/>
      <c r="E45" s="303">
        <v>6</v>
      </c>
      <c r="F45" s="302"/>
      <c r="G45" s="335"/>
      <c r="H45" s="301"/>
      <c r="I45" s="298"/>
      <c r="J45" s="298"/>
      <c r="K45" s="298"/>
      <c r="L45" s="298"/>
      <c r="M45" s="335">
        <f>ROUND(SUM(E45),2)</f>
        <v>6</v>
      </c>
      <c r="N45" s="41"/>
    </row>
    <row r="46" spans="1:14" ht="39" customHeight="1">
      <c r="A46" s="289" t="s">
        <v>86</v>
      </c>
      <c r="B46" s="64" t="s">
        <v>222</v>
      </c>
      <c r="C46" s="93" t="s">
        <v>87</v>
      </c>
      <c r="D46" s="302" t="s">
        <v>41</v>
      </c>
      <c r="E46" s="303"/>
      <c r="F46" s="302"/>
      <c r="G46" s="335"/>
      <c r="H46" s="301"/>
      <c r="I46" s="298"/>
      <c r="J46" s="298"/>
      <c r="K46" s="298"/>
      <c r="L46" s="298"/>
      <c r="M46" s="381">
        <f>ROUND(SUM(M47),2)</f>
        <v>4.32</v>
      </c>
      <c r="N46" s="41"/>
    </row>
    <row r="47" spans="1:14" ht="19.5" customHeight="1">
      <c r="A47" s="289"/>
      <c r="B47" s="64"/>
      <c r="C47" s="93"/>
      <c r="D47" s="302"/>
      <c r="E47" s="303">
        <v>6</v>
      </c>
      <c r="F47" s="302"/>
      <c r="G47" s="335">
        <v>1.2</v>
      </c>
      <c r="H47" s="301">
        <v>0.6</v>
      </c>
      <c r="I47" s="298"/>
      <c r="J47" s="298"/>
      <c r="K47" s="298"/>
      <c r="L47" s="298"/>
      <c r="M47" s="335">
        <f>ROUND(SUM(E47*G47*H47),2)</f>
        <v>4.32</v>
      </c>
      <c r="N47" s="41"/>
    </row>
    <row r="48" spans="1:14" ht="111" customHeight="1">
      <c r="A48" s="289" t="s">
        <v>88</v>
      </c>
      <c r="B48" s="64" t="s">
        <v>223</v>
      </c>
      <c r="C48" s="93" t="s">
        <v>89</v>
      </c>
      <c r="D48" s="302" t="s">
        <v>67</v>
      </c>
      <c r="E48" s="303"/>
      <c r="F48" s="302"/>
      <c r="G48" s="335"/>
      <c r="H48" s="301"/>
      <c r="I48" s="298"/>
      <c r="J48" s="298"/>
      <c r="K48" s="298"/>
      <c r="L48" s="298"/>
      <c r="M48" s="381">
        <f>ROUND(SUM(M49),2)</f>
        <v>18</v>
      </c>
      <c r="N48" s="41"/>
    </row>
    <row r="49" spans="1:14" ht="19.5" customHeight="1">
      <c r="A49" s="289"/>
      <c r="B49" s="64"/>
      <c r="C49" s="93"/>
      <c r="D49" s="302"/>
      <c r="E49" s="303">
        <v>3</v>
      </c>
      <c r="F49" s="302"/>
      <c r="G49" s="335">
        <v>6</v>
      </c>
      <c r="H49" s="301"/>
      <c r="I49" s="298"/>
      <c r="J49" s="298"/>
      <c r="K49" s="298"/>
      <c r="L49" s="298"/>
      <c r="M49" s="335">
        <f>ROUND(SUM(E49*G49),2)</f>
        <v>18</v>
      </c>
      <c r="N49" s="41"/>
    </row>
    <row r="50" spans="1:14" ht="18" customHeight="1">
      <c r="A50" s="289"/>
      <c r="B50" s="79"/>
      <c r="C50" s="93"/>
      <c r="D50" s="302"/>
      <c r="E50" s="303"/>
      <c r="F50" s="302"/>
      <c r="G50" s="335"/>
      <c r="H50" s="301"/>
      <c r="I50" s="298"/>
      <c r="J50" s="298"/>
      <c r="K50" s="298"/>
      <c r="L50" s="298"/>
      <c r="M50" s="370"/>
      <c r="N50" s="41"/>
    </row>
    <row r="51" spans="1:14" ht="22.5" customHeight="1">
      <c r="A51" s="200"/>
      <c r="B51" s="138" t="s">
        <v>203</v>
      </c>
      <c r="C51" s="140" t="s">
        <v>90</v>
      </c>
      <c r="D51" s="54"/>
      <c r="E51" s="131"/>
      <c r="F51" s="132"/>
      <c r="G51" s="132"/>
      <c r="H51" s="133"/>
      <c r="I51" s="132"/>
      <c r="J51" s="132"/>
      <c r="K51" s="132"/>
      <c r="L51" s="132"/>
      <c r="M51" s="204"/>
      <c r="N51" s="41"/>
    </row>
    <row r="52" spans="1:14" ht="78.75" customHeight="1">
      <c r="A52" s="168" t="s">
        <v>19</v>
      </c>
      <c r="B52" s="64" t="s">
        <v>224</v>
      </c>
      <c r="C52" s="83" t="s">
        <v>40</v>
      </c>
      <c r="D52" s="79" t="s">
        <v>41</v>
      </c>
      <c r="E52" s="316"/>
      <c r="F52" s="335"/>
      <c r="G52" s="316"/>
      <c r="H52" s="298"/>
      <c r="I52" s="298"/>
      <c r="J52" s="298"/>
      <c r="K52" s="298"/>
      <c r="L52" s="298"/>
      <c r="M52" s="381">
        <f>ROUND(SUM(M53:M54),2)</f>
        <v>2702</v>
      </c>
      <c r="N52" s="41"/>
    </row>
    <row r="53" spans="1:14" ht="19.5" customHeight="1">
      <c r="A53" s="168"/>
      <c r="B53" s="64"/>
      <c r="C53" s="83"/>
      <c r="D53" s="79"/>
      <c r="E53" s="316"/>
      <c r="F53" s="335"/>
      <c r="G53" s="316">
        <v>360</v>
      </c>
      <c r="H53" s="298">
        <v>6</v>
      </c>
      <c r="I53" s="298"/>
      <c r="J53" s="298"/>
      <c r="K53" s="298"/>
      <c r="L53" s="298"/>
      <c r="M53" s="370">
        <f>ROUND(SUM(G53*H53),2)</f>
        <v>2160</v>
      </c>
      <c r="N53" s="41"/>
    </row>
    <row r="54" spans="1:14" ht="19.5" customHeight="1">
      <c r="A54" s="168"/>
      <c r="B54" s="64"/>
      <c r="C54" s="83" t="s">
        <v>253</v>
      </c>
      <c r="D54" s="79"/>
      <c r="E54" s="316"/>
      <c r="F54" s="335"/>
      <c r="G54" s="316"/>
      <c r="H54" s="298"/>
      <c r="I54" s="298"/>
      <c r="J54" s="298"/>
      <c r="K54" s="298">
        <v>542</v>
      </c>
      <c r="L54" s="298"/>
      <c r="M54" s="370">
        <f>ROUND(SUM(K54),2)</f>
        <v>542</v>
      </c>
      <c r="N54" s="41"/>
    </row>
    <row r="55" spans="1:14" ht="42.75" customHeight="1">
      <c r="A55" s="169" t="s">
        <v>20</v>
      </c>
      <c r="B55" s="64" t="s">
        <v>225</v>
      </c>
      <c r="C55" s="83" t="s">
        <v>42</v>
      </c>
      <c r="D55" s="79" t="s">
        <v>53</v>
      </c>
      <c r="E55" s="316"/>
      <c r="F55" s="335"/>
      <c r="G55" s="316"/>
      <c r="H55" s="298"/>
      <c r="I55" s="298"/>
      <c r="J55" s="298"/>
      <c r="K55" s="298"/>
      <c r="L55" s="298"/>
      <c r="M55" s="381">
        <f>ROUND(SUM(M56),2)</f>
        <v>324.24</v>
      </c>
      <c r="N55" s="41"/>
    </row>
    <row r="56" spans="1:14" ht="18" customHeight="1">
      <c r="A56" s="169"/>
      <c r="B56" s="64"/>
      <c r="C56" s="83"/>
      <c r="D56" s="79"/>
      <c r="E56" s="316"/>
      <c r="F56" s="335"/>
      <c r="G56" s="316"/>
      <c r="H56" s="298"/>
      <c r="I56" s="298">
        <v>0.12</v>
      </c>
      <c r="J56" s="298"/>
      <c r="K56" s="298">
        <v>2702</v>
      </c>
      <c r="L56" s="298"/>
      <c r="M56" s="370">
        <f>ROUND(SUM(I56*K56),2)</f>
        <v>324.24</v>
      </c>
      <c r="N56" s="41"/>
    </row>
    <row r="57" spans="1:14" ht="39.75" customHeight="1">
      <c r="A57" s="169" t="s">
        <v>25</v>
      </c>
      <c r="B57" s="64" t="s">
        <v>226</v>
      </c>
      <c r="C57" s="83" t="s">
        <v>43</v>
      </c>
      <c r="D57" s="79" t="s">
        <v>53</v>
      </c>
      <c r="E57" s="316"/>
      <c r="F57" s="335"/>
      <c r="G57" s="316"/>
      <c r="H57" s="298"/>
      <c r="I57" s="298"/>
      <c r="J57" s="298"/>
      <c r="K57" s="298"/>
      <c r="L57" s="298"/>
      <c r="M57" s="381">
        <f>ROUND(SUM(M58),2)</f>
        <v>324.24</v>
      </c>
      <c r="N57" s="41"/>
    </row>
    <row r="58" spans="1:14" ht="15.75" customHeight="1">
      <c r="A58" s="169"/>
      <c r="B58" s="64"/>
      <c r="C58" s="83"/>
      <c r="D58" s="79"/>
      <c r="E58" s="316"/>
      <c r="F58" s="335"/>
      <c r="G58" s="316"/>
      <c r="H58" s="298"/>
      <c r="I58" s="298">
        <v>0.12</v>
      </c>
      <c r="J58" s="298"/>
      <c r="K58" s="298">
        <v>2702</v>
      </c>
      <c r="L58" s="298"/>
      <c r="M58" s="370">
        <f>ROUND(SUM(I58*K58),2)</f>
        <v>324.24</v>
      </c>
      <c r="N58" s="41"/>
    </row>
    <row r="59" spans="1:14" ht="76.5" customHeight="1">
      <c r="A59" s="292" t="s">
        <v>255</v>
      </c>
      <c r="B59" s="64" t="s">
        <v>227</v>
      </c>
      <c r="C59" s="83" t="s">
        <v>256</v>
      </c>
      <c r="D59" s="79" t="s">
        <v>54</v>
      </c>
      <c r="E59" s="335"/>
      <c r="F59" s="335"/>
      <c r="G59" s="316"/>
      <c r="H59" s="298"/>
      <c r="I59" s="301"/>
      <c r="J59" s="298"/>
      <c r="K59" s="298"/>
      <c r="L59" s="298"/>
      <c r="M59" s="381">
        <f>ROUND(SUM(M60),2)</f>
        <v>23345.28</v>
      </c>
      <c r="N59" s="41"/>
    </row>
    <row r="60" spans="1:14" ht="21" customHeight="1">
      <c r="A60" s="169"/>
      <c r="B60" s="64"/>
      <c r="C60" s="83"/>
      <c r="D60" s="79"/>
      <c r="E60" s="316"/>
      <c r="F60" s="335">
        <v>1.8</v>
      </c>
      <c r="G60" s="316">
        <v>40</v>
      </c>
      <c r="H60" s="298"/>
      <c r="I60" s="301"/>
      <c r="J60" s="298"/>
      <c r="K60" s="298"/>
      <c r="L60" s="298">
        <v>324.24</v>
      </c>
      <c r="M60" s="370">
        <f>ROUND(SUM(F60*G60*L60),2)</f>
        <v>23345.28</v>
      </c>
      <c r="N60" s="41"/>
    </row>
    <row r="61" spans="1:14" ht="29.25" customHeight="1">
      <c r="A61" s="168" t="s">
        <v>21</v>
      </c>
      <c r="B61" s="64" t="s">
        <v>228</v>
      </c>
      <c r="C61" s="83" t="s">
        <v>44</v>
      </c>
      <c r="D61" s="79" t="s">
        <v>41</v>
      </c>
      <c r="E61" s="316"/>
      <c r="F61" s="335"/>
      <c r="G61" s="316"/>
      <c r="H61" s="298"/>
      <c r="I61" s="301"/>
      <c r="J61" s="298"/>
      <c r="K61" s="298"/>
      <c r="L61" s="298"/>
      <c r="M61" s="381">
        <f>ROUND(SUM(M62:M64),2)</f>
        <v>2702</v>
      </c>
      <c r="N61" s="41"/>
    </row>
    <row r="62" spans="1:14" ht="15.75" customHeight="1">
      <c r="A62" s="168"/>
      <c r="B62" s="64"/>
      <c r="C62" s="83"/>
      <c r="D62" s="79"/>
      <c r="E62" s="316"/>
      <c r="F62" s="335"/>
      <c r="G62" s="316">
        <v>360</v>
      </c>
      <c r="H62" s="298">
        <v>6</v>
      </c>
      <c r="I62" s="298"/>
      <c r="J62" s="298"/>
      <c r="K62" s="298"/>
      <c r="L62" s="298"/>
      <c r="M62" s="370">
        <f>ROUND(SUM(G62*H62),2)</f>
        <v>2160</v>
      </c>
      <c r="N62" s="41"/>
    </row>
    <row r="63" spans="1:14" ht="15.75" customHeight="1">
      <c r="A63" s="168"/>
      <c r="B63" s="64"/>
      <c r="C63" s="83"/>
      <c r="D63" s="79"/>
      <c r="E63" s="316"/>
      <c r="F63" s="335"/>
      <c r="G63" s="316"/>
      <c r="H63" s="298"/>
      <c r="I63" s="298"/>
      <c r="J63" s="298"/>
      <c r="K63" s="298">
        <v>370</v>
      </c>
      <c r="L63" s="298"/>
      <c r="M63" s="370">
        <f>ROUND(SUM(K63),2)</f>
        <v>370</v>
      </c>
      <c r="N63" s="41"/>
    </row>
    <row r="64" spans="1:14" ht="15.75" customHeight="1">
      <c r="A64" s="168"/>
      <c r="B64" s="64"/>
      <c r="C64" s="83"/>
      <c r="D64" s="79"/>
      <c r="E64" s="316"/>
      <c r="F64" s="335"/>
      <c r="G64" s="316"/>
      <c r="H64" s="298"/>
      <c r="I64" s="298"/>
      <c r="J64" s="298"/>
      <c r="K64" s="298">
        <v>172</v>
      </c>
      <c r="L64" s="298"/>
      <c r="M64" s="370">
        <f>ROUND(SUM(K64),2)</f>
        <v>172</v>
      </c>
      <c r="N64" s="41"/>
    </row>
    <row r="65" spans="1:14" ht="26.25" customHeight="1">
      <c r="A65" s="168" t="s">
        <v>22</v>
      </c>
      <c r="B65" s="64" t="s">
        <v>229</v>
      </c>
      <c r="C65" s="83" t="s">
        <v>45</v>
      </c>
      <c r="D65" s="79" t="s">
        <v>41</v>
      </c>
      <c r="E65" s="316"/>
      <c r="F65" s="335"/>
      <c r="G65" s="316"/>
      <c r="H65" s="298"/>
      <c r="I65" s="301"/>
      <c r="J65" s="298"/>
      <c r="K65" s="298"/>
      <c r="L65" s="298"/>
      <c r="M65" s="381">
        <f>ROUND(SUM(M66:M68),2)</f>
        <v>2702</v>
      </c>
      <c r="N65" s="41"/>
    </row>
    <row r="66" spans="1:14" ht="16.5" customHeight="1">
      <c r="A66" s="168"/>
      <c r="B66" s="64"/>
      <c r="C66" s="83"/>
      <c r="D66" s="79"/>
      <c r="E66" s="335"/>
      <c r="F66" s="335"/>
      <c r="G66" s="316">
        <v>360</v>
      </c>
      <c r="H66" s="298">
        <v>6</v>
      </c>
      <c r="I66" s="298"/>
      <c r="J66" s="298"/>
      <c r="K66" s="298"/>
      <c r="L66" s="298"/>
      <c r="M66" s="370">
        <f>ROUND(SUM(G66*H66),2)</f>
        <v>2160</v>
      </c>
      <c r="N66" s="41"/>
    </row>
    <row r="67" spans="1:14" ht="16.5" customHeight="1">
      <c r="A67" s="168"/>
      <c r="B67" s="64"/>
      <c r="C67" s="83"/>
      <c r="D67" s="79"/>
      <c r="E67" s="335"/>
      <c r="F67" s="316"/>
      <c r="G67" s="335"/>
      <c r="H67" s="298"/>
      <c r="I67" s="298"/>
      <c r="J67" s="298"/>
      <c r="K67" s="298">
        <v>370</v>
      </c>
      <c r="L67" s="298"/>
      <c r="M67" s="370">
        <f>ROUND(SUM(K67),2)</f>
        <v>370</v>
      </c>
      <c r="N67" s="41"/>
    </row>
    <row r="68" spans="1:14" ht="16.5" customHeight="1">
      <c r="A68" s="168"/>
      <c r="B68" s="64"/>
      <c r="C68" s="83"/>
      <c r="D68" s="79"/>
      <c r="E68" s="335"/>
      <c r="F68" s="316"/>
      <c r="G68" s="335"/>
      <c r="H68" s="298"/>
      <c r="I68" s="298"/>
      <c r="J68" s="298"/>
      <c r="K68" s="298">
        <v>172</v>
      </c>
      <c r="L68" s="298"/>
      <c r="M68" s="370">
        <f>ROUND(SUM(K68),2)</f>
        <v>172</v>
      </c>
      <c r="N68" s="41"/>
    </row>
    <row r="69" spans="1:14" ht="90" customHeight="1">
      <c r="A69" s="168" t="s">
        <v>23</v>
      </c>
      <c r="B69" s="64" t="s">
        <v>230</v>
      </c>
      <c r="C69" s="83" t="s">
        <v>46</v>
      </c>
      <c r="D69" s="79" t="s">
        <v>53</v>
      </c>
      <c r="E69" s="335"/>
      <c r="F69" s="316"/>
      <c r="G69" s="335"/>
      <c r="H69" s="301"/>
      <c r="I69" s="298"/>
      <c r="J69" s="298"/>
      <c r="K69" s="298"/>
      <c r="L69" s="298"/>
      <c r="M69" s="381">
        <f>ROUND(SUM(M70),2)</f>
        <v>135.1</v>
      </c>
      <c r="N69" s="41"/>
    </row>
    <row r="70" spans="1:14" ht="23.25" customHeight="1">
      <c r="A70" s="168"/>
      <c r="B70" s="64"/>
      <c r="C70" s="83"/>
      <c r="D70" s="79"/>
      <c r="E70" s="335"/>
      <c r="F70" s="335"/>
      <c r="G70" s="335"/>
      <c r="H70" s="298"/>
      <c r="I70" s="298">
        <v>0.05</v>
      </c>
      <c r="J70" s="298"/>
      <c r="K70" s="298">
        <v>2702</v>
      </c>
      <c r="L70" s="298"/>
      <c r="M70" s="335">
        <f>ROUND(SUM(I70*K70),2)</f>
        <v>135.1</v>
      </c>
      <c r="N70" s="41"/>
    </row>
    <row r="71" spans="1:14" ht="28.5" customHeight="1">
      <c r="A71" s="169" t="s">
        <v>24</v>
      </c>
      <c r="B71" s="64" t="s">
        <v>231</v>
      </c>
      <c r="C71" s="83" t="s">
        <v>47</v>
      </c>
      <c r="D71" s="79" t="s">
        <v>18</v>
      </c>
      <c r="E71" s="335"/>
      <c r="F71" s="335"/>
      <c r="G71" s="316"/>
      <c r="H71" s="298"/>
      <c r="I71" s="317"/>
      <c r="J71" s="298"/>
      <c r="K71" s="317"/>
      <c r="L71" s="298"/>
      <c r="M71" s="381">
        <f>ROUND(SUM(M72),2)</f>
        <v>243</v>
      </c>
      <c r="N71" s="41"/>
    </row>
    <row r="72" spans="1:14" ht="19.5" customHeight="1">
      <c r="A72" s="289"/>
      <c r="B72" s="78"/>
      <c r="C72" s="384"/>
      <c r="D72" s="356"/>
      <c r="E72" s="303"/>
      <c r="F72" s="302">
        <v>1.8</v>
      </c>
      <c r="G72" s="303"/>
      <c r="H72" s="302"/>
      <c r="I72" s="303"/>
      <c r="J72" s="302"/>
      <c r="K72" s="303"/>
      <c r="L72" s="302">
        <v>135</v>
      </c>
      <c r="M72" s="335">
        <f>ROUND(SUM(F72*L72),2)</f>
        <v>243</v>
      </c>
      <c r="N72" s="41"/>
    </row>
    <row r="73" spans="1:14" ht="12.75">
      <c r="A73" s="289"/>
      <c r="B73" s="78"/>
      <c r="C73" s="384"/>
      <c r="D73" s="356"/>
      <c r="E73" s="303"/>
      <c r="F73" s="302"/>
      <c r="G73" s="303"/>
      <c r="H73" s="302"/>
      <c r="I73" s="303"/>
      <c r="J73" s="302"/>
      <c r="K73" s="303"/>
      <c r="L73" s="302"/>
      <c r="M73" s="382"/>
      <c r="N73" s="41"/>
    </row>
    <row r="74" spans="1:14" ht="12.75">
      <c r="A74" s="289"/>
      <c r="B74" s="78"/>
      <c r="C74" s="384"/>
      <c r="D74" s="356"/>
      <c r="E74" s="303"/>
      <c r="F74" s="302"/>
      <c r="G74" s="303"/>
      <c r="H74" s="302"/>
      <c r="I74" s="303"/>
      <c r="J74" s="302"/>
      <c r="K74" s="303"/>
      <c r="L74" s="302"/>
      <c r="M74" s="382"/>
      <c r="N74" s="41"/>
    </row>
    <row r="75" spans="1:14" ht="12.75">
      <c r="A75" s="290"/>
      <c r="B75" s="78"/>
      <c r="C75" s="347"/>
      <c r="D75" s="356"/>
      <c r="E75" s="303"/>
      <c r="F75" s="302"/>
      <c r="G75" s="303"/>
      <c r="H75" s="302"/>
      <c r="I75" s="303"/>
      <c r="J75" s="302"/>
      <c r="K75" s="303"/>
      <c r="L75" s="302"/>
      <c r="M75" s="382"/>
      <c r="N75" s="41"/>
    </row>
    <row r="76" spans="1:14" ht="15">
      <c r="A76" s="175"/>
      <c r="B76" s="176"/>
      <c r="C76" s="177"/>
      <c r="D76" s="178"/>
      <c r="E76" s="179"/>
      <c r="F76" s="159"/>
      <c r="G76" s="160"/>
      <c r="H76" s="159"/>
      <c r="I76" s="160"/>
      <c r="J76" s="159"/>
      <c r="K76" s="160"/>
      <c r="L76" s="159"/>
      <c r="M76" s="180"/>
      <c r="N76" s="41"/>
    </row>
    <row r="77" spans="1:13" ht="15">
      <c r="A77" s="17"/>
      <c r="B77" s="30"/>
      <c r="C77" s="13"/>
      <c r="D77" s="30"/>
      <c r="E77" s="21"/>
      <c r="F77" s="22"/>
      <c r="G77" s="22"/>
      <c r="H77" s="22"/>
      <c r="I77" s="22"/>
      <c r="J77" s="22"/>
      <c r="K77" s="22"/>
      <c r="L77" s="22"/>
      <c r="M77" s="22"/>
    </row>
    <row r="78" spans="1:13" ht="15">
      <c r="A78" s="17"/>
      <c r="B78" s="30"/>
      <c r="C78" s="13"/>
      <c r="D78" s="30"/>
      <c r="E78" s="21"/>
      <c r="F78" s="22"/>
      <c r="G78" s="22"/>
      <c r="H78" s="22"/>
      <c r="I78" s="22"/>
      <c r="J78" s="22"/>
      <c r="K78" s="22"/>
      <c r="L78" s="22"/>
      <c r="M78" s="22"/>
    </row>
    <row r="79" spans="1:13" ht="15.75">
      <c r="A79" s="17"/>
      <c r="B79" s="30"/>
      <c r="C79" s="13"/>
      <c r="D79" s="30"/>
      <c r="E79" s="21"/>
      <c r="F79" s="22"/>
      <c r="G79" s="22"/>
      <c r="H79" s="22"/>
      <c r="I79" s="22"/>
      <c r="J79" s="22"/>
      <c r="K79" s="22"/>
      <c r="L79" s="22"/>
      <c r="M79" s="31"/>
    </row>
    <row r="80" spans="1:13" ht="15.75">
      <c r="A80" s="17"/>
      <c r="B80" s="32"/>
      <c r="C80" s="16"/>
      <c r="D80" s="30"/>
      <c r="E80" s="21"/>
      <c r="F80" s="22"/>
      <c r="G80" s="22"/>
      <c r="H80" s="22"/>
      <c r="I80" s="22"/>
      <c r="J80" s="22"/>
      <c r="K80" s="22"/>
      <c r="L80" s="22"/>
      <c r="M80" s="22"/>
    </row>
    <row r="81" spans="1:13" ht="15.75">
      <c r="A81" s="17"/>
      <c r="B81" s="30"/>
      <c r="C81" s="13"/>
      <c r="D81" s="30"/>
      <c r="E81" s="21"/>
      <c r="F81" s="22"/>
      <c r="G81" s="22"/>
      <c r="H81" s="22"/>
      <c r="I81" s="22"/>
      <c r="J81" s="22"/>
      <c r="K81" s="22"/>
      <c r="L81" s="22"/>
      <c r="M81" s="31"/>
    </row>
    <row r="82" spans="1:13" ht="15.75">
      <c r="A82" s="17"/>
      <c r="B82" s="30"/>
      <c r="C82" s="13"/>
      <c r="D82" s="30"/>
      <c r="E82" s="21"/>
      <c r="F82" s="22"/>
      <c r="G82" s="22"/>
      <c r="H82" s="22"/>
      <c r="I82" s="22"/>
      <c r="J82" s="22"/>
      <c r="K82" s="22"/>
      <c r="L82" s="22"/>
      <c r="M82" s="31"/>
    </row>
    <row r="83" spans="1:13" ht="15.75">
      <c r="A83" s="15"/>
      <c r="B83" s="32"/>
      <c r="C83" s="13"/>
      <c r="D83" s="30"/>
      <c r="E83" s="22"/>
      <c r="F83" s="33"/>
      <c r="G83" s="33"/>
      <c r="H83" s="33"/>
      <c r="I83" s="33"/>
      <c r="J83" s="33"/>
      <c r="K83" s="33"/>
      <c r="L83" s="33"/>
      <c r="M83" s="33"/>
    </row>
    <row r="84" spans="1:13" ht="15">
      <c r="A84" s="17"/>
      <c r="B84" s="30"/>
      <c r="C84" s="13"/>
      <c r="D84" s="30"/>
      <c r="E84" s="21"/>
      <c r="F84" s="22"/>
      <c r="G84" s="22"/>
      <c r="H84" s="22"/>
      <c r="I84" s="22"/>
      <c r="J84" s="22"/>
      <c r="K84" s="22"/>
      <c r="L84" s="22"/>
      <c r="M84" s="22"/>
    </row>
    <row r="85" spans="1:13" ht="15">
      <c r="A85" s="17"/>
      <c r="B85" s="30"/>
      <c r="C85" s="14"/>
      <c r="D85" s="30"/>
      <c r="E85" s="21"/>
      <c r="F85" s="22"/>
      <c r="G85" s="22"/>
      <c r="H85" s="22"/>
      <c r="I85" s="22"/>
      <c r="J85" s="22"/>
      <c r="K85" s="22"/>
      <c r="L85" s="22"/>
      <c r="M85" s="33"/>
    </row>
    <row r="86" spans="1:13" ht="15">
      <c r="A86" s="17"/>
      <c r="B86" s="30"/>
      <c r="C86" s="13"/>
      <c r="D86" s="30"/>
      <c r="E86" s="21"/>
      <c r="F86" s="22"/>
      <c r="G86" s="22"/>
      <c r="H86" s="22"/>
      <c r="I86" s="22"/>
      <c r="J86" s="22"/>
      <c r="K86" s="22"/>
      <c r="L86" s="22"/>
      <c r="M86" s="22"/>
    </row>
    <row r="87" spans="1:13" ht="15.75">
      <c r="A87" s="17"/>
      <c r="B87" s="30"/>
      <c r="C87" s="13"/>
      <c r="D87" s="30"/>
      <c r="E87" s="21"/>
      <c r="F87" s="22"/>
      <c r="G87" s="22"/>
      <c r="H87" s="22"/>
      <c r="I87" s="22"/>
      <c r="J87" s="22"/>
      <c r="K87" s="22"/>
      <c r="L87" s="22"/>
      <c r="M87" s="31"/>
    </row>
    <row r="88" spans="1:13" ht="15">
      <c r="A88" s="17"/>
      <c r="B88" s="30"/>
      <c r="C88" s="13"/>
      <c r="D88" s="30"/>
      <c r="E88" s="21"/>
      <c r="F88" s="22"/>
      <c r="G88" s="22"/>
      <c r="H88" s="22"/>
      <c r="I88" s="22"/>
      <c r="J88" s="22"/>
      <c r="K88" s="22"/>
      <c r="L88" s="22"/>
      <c r="M88" s="22"/>
    </row>
    <row r="89" spans="1:13" ht="15">
      <c r="A89" s="17"/>
      <c r="B89" s="30"/>
      <c r="C89" s="13"/>
      <c r="D89" s="30"/>
      <c r="E89" s="21"/>
      <c r="F89" s="22"/>
      <c r="G89" s="22"/>
      <c r="H89" s="22"/>
      <c r="I89" s="22"/>
      <c r="J89" s="22"/>
      <c r="K89" s="22"/>
      <c r="L89" s="22"/>
      <c r="M89" s="22"/>
    </row>
    <row r="90" spans="1:13" ht="15">
      <c r="A90" s="17"/>
      <c r="B90" s="30"/>
      <c r="C90" s="13"/>
      <c r="D90" s="30"/>
      <c r="E90" s="21"/>
      <c r="F90" s="22"/>
      <c r="G90" s="22"/>
      <c r="H90" s="22"/>
      <c r="I90" s="22"/>
      <c r="J90" s="22"/>
      <c r="K90" s="22"/>
      <c r="L90" s="22"/>
      <c r="M90" s="22"/>
    </row>
    <row r="91" spans="1:13" ht="15.75">
      <c r="A91" s="17"/>
      <c r="B91" s="30"/>
      <c r="C91" s="16"/>
      <c r="D91" s="30"/>
      <c r="E91" s="21"/>
      <c r="F91" s="22"/>
      <c r="G91" s="22"/>
      <c r="H91" s="22"/>
      <c r="I91" s="22"/>
      <c r="J91" s="22"/>
      <c r="K91" s="22"/>
      <c r="L91" s="22"/>
      <c r="M91" s="31"/>
    </row>
    <row r="92" spans="1:13" ht="15.75">
      <c r="A92" s="17"/>
      <c r="B92" s="30"/>
      <c r="C92" s="16"/>
      <c r="D92" s="30"/>
      <c r="E92" s="21"/>
      <c r="F92" s="22"/>
      <c r="G92" s="22"/>
      <c r="H92" s="22"/>
      <c r="I92" s="22"/>
      <c r="J92" s="22"/>
      <c r="K92" s="22"/>
      <c r="L92" s="22"/>
      <c r="M92" s="31"/>
    </row>
    <row r="93" spans="1:13" ht="15.75">
      <c r="A93" s="15"/>
      <c r="B93" s="32"/>
      <c r="C93" s="16"/>
      <c r="D93" s="30"/>
      <c r="E93" s="21"/>
      <c r="F93" s="22"/>
      <c r="G93" s="22"/>
      <c r="H93" s="22"/>
      <c r="I93" s="22"/>
      <c r="J93" s="22"/>
      <c r="K93" s="22"/>
      <c r="L93" s="22"/>
      <c r="M93" s="22"/>
    </row>
    <row r="94" spans="1:13" ht="15">
      <c r="A94" s="17"/>
      <c r="B94" s="30"/>
      <c r="C94" s="13"/>
      <c r="D94" s="30"/>
      <c r="E94" s="21"/>
      <c r="F94" s="22"/>
      <c r="G94" s="22"/>
      <c r="H94" s="22"/>
      <c r="I94" s="22"/>
      <c r="J94" s="22"/>
      <c r="K94" s="22"/>
      <c r="L94" s="22"/>
      <c r="M94" s="22"/>
    </row>
    <row r="95" spans="1:16" ht="15">
      <c r="A95" s="17"/>
      <c r="B95" s="30"/>
      <c r="C95" s="13"/>
      <c r="D95" s="30"/>
      <c r="E95" s="21"/>
      <c r="F95" s="22"/>
      <c r="G95" s="22"/>
      <c r="H95" s="22"/>
      <c r="I95" s="22"/>
      <c r="J95" s="22"/>
      <c r="K95" s="22"/>
      <c r="L95" s="22"/>
      <c r="M95" s="22"/>
      <c r="P95" s="12" t="s">
        <v>8</v>
      </c>
    </row>
    <row r="96" spans="1:13" ht="15">
      <c r="A96" s="17"/>
      <c r="B96" s="30"/>
      <c r="C96" s="13"/>
      <c r="D96" s="30"/>
      <c r="E96" s="21"/>
      <c r="F96" s="22"/>
      <c r="G96" s="22"/>
      <c r="H96" s="22"/>
      <c r="I96" s="22"/>
      <c r="J96" s="22"/>
      <c r="K96" s="22"/>
      <c r="L96" s="22"/>
      <c r="M96" s="33"/>
    </row>
    <row r="97" spans="1:13" ht="15">
      <c r="A97" s="17"/>
      <c r="B97" s="30"/>
      <c r="C97" s="13"/>
      <c r="D97" s="30"/>
      <c r="E97" s="21"/>
      <c r="F97" s="22"/>
      <c r="G97" s="22"/>
      <c r="H97" s="22"/>
      <c r="I97" s="22"/>
      <c r="J97" s="22"/>
      <c r="K97" s="22"/>
      <c r="L97" s="22"/>
      <c r="M97" s="22"/>
    </row>
    <row r="98" spans="1:13" ht="15">
      <c r="A98" s="17"/>
      <c r="B98" s="30"/>
      <c r="C98" s="13"/>
      <c r="D98" s="30"/>
      <c r="E98" s="21"/>
      <c r="F98" s="22"/>
      <c r="G98" s="22"/>
      <c r="H98" s="22"/>
      <c r="I98" s="22"/>
      <c r="J98" s="22"/>
      <c r="K98" s="22"/>
      <c r="L98" s="22"/>
      <c r="M98" s="22"/>
    </row>
    <row r="99" spans="1:13" ht="15">
      <c r="A99" s="17"/>
      <c r="B99" s="30"/>
      <c r="C99" s="13"/>
      <c r="D99" s="30"/>
      <c r="E99" s="21"/>
      <c r="F99" s="22"/>
      <c r="G99" s="22"/>
      <c r="H99" s="22"/>
      <c r="I99" s="22"/>
      <c r="J99" s="22"/>
      <c r="K99" s="22"/>
      <c r="L99" s="22"/>
      <c r="M99" s="22"/>
    </row>
    <row r="100" spans="1:13" ht="15">
      <c r="A100" s="17"/>
      <c r="B100" s="30"/>
      <c r="C100" s="13"/>
      <c r="D100" s="30"/>
      <c r="E100" s="21"/>
      <c r="F100" s="22"/>
      <c r="G100" s="22"/>
      <c r="H100" s="22"/>
      <c r="I100" s="22"/>
      <c r="J100" s="22"/>
      <c r="K100" s="22"/>
      <c r="L100" s="22"/>
      <c r="M100" s="22"/>
    </row>
    <row r="101" spans="1:13" ht="15">
      <c r="A101" s="17"/>
      <c r="B101" s="30"/>
      <c r="C101" s="13"/>
      <c r="D101" s="30"/>
      <c r="E101" s="21"/>
      <c r="F101" s="22"/>
      <c r="G101" s="22"/>
      <c r="H101" s="22"/>
      <c r="I101" s="22"/>
      <c r="J101" s="22"/>
      <c r="K101" s="22"/>
      <c r="L101" s="22"/>
      <c r="M101" s="33"/>
    </row>
    <row r="102" spans="1:13" ht="15">
      <c r="A102" s="17"/>
      <c r="B102" s="30"/>
      <c r="C102" s="13"/>
      <c r="D102" s="30"/>
      <c r="E102" s="21"/>
      <c r="F102" s="22"/>
      <c r="G102" s="22"/>
      <c r="H102" s="22"/>
      <c r="I102" s="22"/>
      <c r="J102" s="22"/>
      <c r="K102" s="22"/>
      <c r="L102" s="22"/>
      <c r="M102" s="33"/>
    </row>
    <row r="103" spans="1:13" ht="15">
      <c r="A103" s="17"/>
      <c r="B103" s="30"/>
      <c r="C103" s="14"/>
      <c r="D103" s="30"/>
      <c r="E103" s="21"/>
      <c r="F103" s="22"/>
      <c r="G103" s="22"/>
      <c r="H103" s="22"/>
      <c r="I103" s="22"/>
      <c r="J103" s="22"/>
      <c r="K103" s="22"/>
      <c r="L103" s="22"/>
      <c r="M103" s="22"/>
    </row>
    <row r="104" spans="1:14" ht="15">
      <c r="A104" s="17"/>
      <c r="B104" s="30"/>
      <c r="C104" s="13"/>
      <c r="D104" s="30"/>
      <c r="E104" s="21"/>
      <c r="F104" s="22"/>
      <c r="G104" s="22"/>
      <c r="H104" s="22"/>
      <c r="I104" s="22"/>
      <c r="J104" s="22"/>
      <c r="K104" s="22"/>
      <c r="L104" s="22"/>
      <c r="M104" s="22"/>
      <c r="N104" s="18"/>
    </row>
    <row r="105" spans="1:13" ht="15">
      <c r="A105" s="17"/>
      <c r="B105" s="30"/>
      <c r="C105" s="13"/>
      <c r="D105" s="30"/>
      <c r="E105" s="21"/>
      <c r="F105" s="22"/>
      <c r="G105" s="22"/>
      <c r="H105" s="22"/>
      <c r="I105" s="22"/>
      <c r="J105" s="22"/>
      <c r="K105" s="22"/>
      <c r="L105" s="22"/>
      <c r="M105" s="22"/>
    </row>
    <row r="106" spans="1:13" ht="15">
      <c r="A106" s="25"/>
      <c r="B106" s="34"/>
      <c r="C106" s="26"/>
      <c r="D106" s="34"/>
      <c r="E106" s="27"/>
      <c r="F106" s="35"/>
      <c r="G106" s="35"/>
      <c r="H106" s="35"/>
      <c r="I106" s="35"/>
      <c r="J106" s="35"/>
      <c r="K106" s="35"/>
      <c r="L106" s="35"/>
      <c r="M106" s="35"/>
    </row>
    <row r="107" spans="1:14" ht="18.75" thickBot="1">
      <c r="A107" s="25"/>
      <c r="B107" s="34"/>
      <c r="C107" s="29"/>
      <c r="D107" s="36"/>
      <c r="E107" s="28"/>
      <c r="F107" s="37"/>
      <c r="G107" s="37"/>
      <c r="H107" s="37"/>
      <c r="I107" s="37"/>
      <c r="J107" s="37"/>
      <c r="K107" s="37"/>
      <c r="L107" s="37"/>
      <c r="M107" s="38"/>
      <c r="N107" s="18"/>
    </row>
    <row r="108" spans="1:14" ht="16.5" thickBot="1">
      <c r="A108" s="42"/>
      <c r="B108" s="34"/>
      <c r="C108" s="39"/>
      <c r="D108" s="34"/>
      <c r="E108" s="27"/>
      <c r="F108" s="35"/>
      <c r="G108" s="35"/>
      <c r="H108" s="35"/>
      <c r="I108" s="35"/>
      <c r="J108" s="35"/>
      <c r="K108" s="35"/>
      <c r="L108" s="35"/>
      <c r="M108" s="40"/>
      <c r="N108" s="19"/>
    </row>
  </sheetData>
  <sheetProtection/>
  <mergeCells count="3">
    <mergeCell ref="A3:C3"/>
    <mergeCell ref="A4:C4"/>
    <mergeCell ref="A5:M5"/>
  </mergeCells>
  <hyperlinks>
    <hyperlink ref="M7" r:id="rId1" display="DATA:Setembro/2010"/>
  </hyperlinks>
  <printOptions horizontalCentered="1"/>
  <pageMargins left="0.7874015748031497" right="0.3937007874015748" top="0.5118110236220472" bottom="0.5905511811023623" header="0.5118110236220472" footer="0.5118110236220472"/>
  <pageSetup horizontalDpi="600" verticalDpi="600" orientation="portrait" paperSize="9" scale="64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85" zoomScaleNormal="60" zoomScaleSheetLayoutView="85" zoomScalePageLayoutView="0" workbookViewId="0" topLeftCell="A1">
      <selection activeCell="E2" sqref="E2:F4"/>
    </sheetView>
  </sheetViews>
  <sheetFormatPr defaultColWidth="10.28125" defaultRowHeight="12.75"/>
  <cols>
    <col min="1" max="1" width="14.00390625" style="12" customWidth="1"/>
    <col min="2" max="2" width="7.7109375" style="12" customWidth="1"/>
    <col min="3" max="3" width="54.8515625" style="12" customWidth="1"/>
    <col min="4" max="4" width="6.140625" style="12" customWidth="1"/>
    <col min="5" max="5" width="11.7109375" style="12" customWidth="1"/>
    <col min="6" max="6" width="7.8515625" style="12" customWidth="1"/>
    <col min="7" max="7" width="9.00390625" style="12" customWidth="1"/>
    <col min="8" max="8" width="8.421875" style="12" customWidth="1"/>
    <col min="9" max="9" width="14.8515625" style="12" customWidth="1"/>
    <col min="10" max="16384" width="10.28125" style="12" customWidth="1"/>
  </cols>
  <sheetData>
    <row r="1" spans="1:9" ht="15.75">
      <c r="A1" s="65" t="s">
        <v>26</v>
      </c>
      <c r="B1" s="66"/>
      <c r="C1" s="67"/>
      <c r="D1" s="67"/>
      <c r="E1" s="67"/>
      <c r="F1" s="67"/>
      <c r="G1" s="67"/>
      <c r="H1" s="67"/>
      <c r="I1" s="68"/>
    </row>
    <row r="2" spans="1:9" ht="15.75">
      <c r="A2" s="69" t="s">
        <v>258</v>
      </c>
      <c r="B2" s="70"/>
      <c r="C2" s="71"/>
      <c r="D2" s="71"/>
      <c r="E2" s="72"/>
      <c r="F2" s="71"/>
      <c r="G2" s="71"/>
      <c r="H2" s="71"/>
      <c r="I2" s="73"/>
    </row>
    <row r="3" spans="1:9" ht="15.75">
      <c r="A3" s="457" t="s">
        <v>38</v>
      </c>
      <c r="B3" s="458"/>
      <c r="C3" s="458"/>
      <c r="D3" s="71"/>
      <c r="E3" s="72"/>
      <c r="F3" s="71"/>
      <c r="G3" s="71"/>
      <c r="H3" s="71"/>
      <c r="I3" s="73"/>
    </row>
    <row r="4" spans="1:9" ht="15.75">
      <c r="A4" s="457" t="s">
        <v>251</v>
      </c>
      <c r="B4" s="458"/>
      <c r="C4" s="458"/>
      <c r="D4" s="71"/>
      <c r="E4" s="72"/>
      <c r="F4" s="71"/>
      <c r="G4" s="71"/>
      <c r="H4" s="71"/>
      <c r="I4" s="73"/>
    </row>
    <row r="5" spans="1:9" ht="15.75">
      <c r="A5" s="459"/>
      <c r="B5" s="460"/>
      <c r="C5" s="460"/>
      <c r="D5" s="460"/>
      <c r="E5" s="460"/>
      <c r="F5" s="460"/>
      <c r="G5" s="460"/>
      <c r="H5" s="460"/>
      <c r="I5" s="460"/>
    </row>
    <row r="6" spans="1:9" ht="16.5" thickBot="1">
      <c r="A6" s="74"/>
      <c r="B6" s="75"/>
      <c r="C6" s="59" t="s">
        <v>5</v>
      </c>
      <c r="D6" s="75"/>
      <c r="E6" s="76" t="s">
        <v>246</v>
      </c>
      <c r="F6" s="75"/>
      <c r="G6" s="75"/>
      <c r="H6" s="75"/>
      <c r="I6" s="77"/>
    </row>
    <row r="7" spans="1:9" ht="45.75" thickTop="1">
      <c r="A7" s="161" t="s">
        <v>39</v>
      </c>
      <c r="B7" s="161" t="s">
        <v>0</v>
      </c>
      <c r="C7" s="161" t="s">
        <v>30</v>
      </c>
      <c r="D7" s="161" t="s">
        <v>6</v>
      </c>
      <c r="E7" s="161" t="s">
        <v>7</v>
      </c>
      <c r="F7" s="161" t="s">
        <v>31</v>
      </c>
      <c r="G7" s="161" t="s">
        <v>32</v>
      </c>
      <c r="H7" s="161" t="s">
        <v>33</v>
      </c>
      <c r="I7" s="161" t="s">
        <v>34</v>
      </c>
    </row>
    <row r="8" spans="1:9" ht="31.5">
      <c r="A8" s="150"/>
      <c r="B8" s="162" t="s">
        <v>233</v>
      </c>
      <c r="C8" s="163" t="s">
        <v>252</v>
      </c>
      <c r="D8" s="153"/>
      <c r="E8" s="154"/>
      <c r="F8" s="155"/>
      <c r="G8" s="187"/>
      <c r="H8" s="155"/>
      <c r="I8" s="157">
        <f>ROUND(SUM(I9:I19),2)</f>
        <v>405182.97</v>
      </c>
    </row>
    <row r="9" spans="1:9" ht="66.75" customHeight="1">
      <c r="A9" s="168" t="s">
        <v>19</v>
      </c>
      <c r="B9" s="64" t="s">
        <v>234</v>
      </c>
      <c r="C9" s="83" t="s">
        <v>40</v>
      </c>
      <c r="D9" s="334" t="s">
        <v>41</v>
      </c>
      <c r="E9" s="359">
        <f>'MC Rua Esperança '!M9</f>
        <v>8500</v>
      </c>
      <c r="F9" s="305">
        <v>0.9</v>
      </c>
      <c r="G9" s="383">
        <v>0.2977</v>
      </c>
      <c r="H9" s="312">
        <f>F9*(1+G9)</f>
        <v>1.1679300000000001</v>
      </c>
      <c r="I9" s="362">
        <f>ROUND(SUM(E9*H9),2)</f>
        <v>9927.41</v>
      </c>
    </row>
    <row r="10" spans="1:9" ht="39" customHeight="1">
      <c r="A10" s="169" t="s">
        <v>20</v>
      </c>
      <c r="B10" s="64" t="s">
        <v>235</v>
      </c>
      <c r="C10" s="83" t="s">
        <v>42</v>
      </c>
      <c r="D10" s="334" t="s">
        <v>53</v>
      </c>
      <c r="E10" s="359">
        <f>'MC Rua Esperança '!M11</f>
        <v>1020</v>
      </c>
      <c r="F10" s="305">
        <v>8.96</v>
      </c>
      <c r="G10" s="383">
        <v>0.2977</v>
      </c>
      <c r="H10" s="312">
        <f aca="true" t="shared" si="0" ref="H10:H15">F10*(1+G10)</f>
        <v>11.627392000000002</v>
      </c>
      <c r="I10" s="362">
        <f aca="true" t="shared" si="1" ref="I10:I15">ROUND(SUM(E10*H10),2)</f>
        <v>11859.94</v>
      </c>
    </row>
    <row r="11" spans="1:9" ht="39.75" customHeight="1">
      <c r="A11" s="169" t="s">
        <v>25</v>
      </c>
      <c r="B11" s="64" t="s">
        <v>236</v>
      </c>
      <c r="C11" s="83" t="s">
        <v>43</v>
      </c>
      <c r="D11" s="334" t="s">
        <v>53</v>
      </c>
      <c r="E11" s="359">
        <f>'MC Rua Esperança '!M13</f>
        <v>1020</v>
      </c>
      <c r="F11" s="305">
        <v>63.92</v>
      </c>
      <c r="G11" s="383">
        <v>0.2977</v>
      </c>
      <c r="H11" s="312">
        <f t="shared" si="0"/>
        <v>82.94898400000001</v>
      </c>
      <c r="I11" s="362">
        <f t="shared" si="1"/>
        <v>84607.96</v>
      </c>
    </row>
    <row r="12" spans="1:9" ht="66.75" customHeight="1">
      <c r="A12" s="292" t="s">
        <v>255</v>
      </c>
      <c r="B12" s="64" t="s">
        <v>237</v>
      </c>
      <c r="C12" s="83" t="s">
        <v>256</v>
      </c>
      <c r="D12" s="334" t="s">
        <v>54</v>
      </c>
      <c r="E12" s="315">
        <f>'MC Rua Esperança '!M15</f>
        <v>73440</v>
      </c>
      <c r="F12" s="305">
        <v>0.88</v>
      </c>
      <c r="G12" s="383">
        <v>0.2977</v>
      </c>
      <c r="H12" s="312">
        <f t="shared" si="0"/>
        <v>1.141976</v>
      </c>
      <c r="I12" s="362">
        <f t="shared" si="1"/>
        <v>83866.72</v>
      </c>
    </row>
    <row r="13" spans="1:9" ht="30" customHeight="1">
      <c r="A13" s="168" t="s">
        <v>21</v>
      </c>
      <c r="B13" s="64" t="s">
        <v>238</v>
      </c>
      <c r="C13" s="83" t="s">
        <v>44</v>
      </c>
      <c r="D13" s="334" t="s">
        <v>41</v>
      </c>
      <c r="E13" s="359">
        <f>'MC Rua Esperança '!M17</f>
        <v>8500</v>
      </c>
      <c r="F13" s="305">
        <v>8.01</v>
      </c>
      <c r="G13" s="383">
        <v>0.2977</v>
      </c>
      <c r="H13" s="312">
        <f t="shared" si="0"/>
        <v>10.394577</v>
      </c>
      <c r="I13" s="362">
        <f t="shared" si="1"/>
        <v>88353.9</v>
      </c>
    </row>
    <row r="14" spans="1:10" ht="25.5" customHeight="1">
      <c r="A14" s="168" t="s">
        <v>22</v>
      </c>
      <c r="B14" s="64" t="s">
        <v>239</v>
      </c>
      <c r="C14" s="83" t="s">
        <v>45</v>
      </c>
      <c r="D14" s="334" t="s">
        <v>41</v>
      </c>
      <c r="E14" s="359">
        <f>'MC Rua Esperança '!M19</f>
        <v>8500</v>
      </c>
      <c r="F14" s="305">
        <v>1.53</v>
      </c>
      <c r="G14" s="383">
        <v>0.2977</v>
      </c>
      <c r="H14" s="312">
        <f t="shared" si="0"/>
        <v>1.985481</v>
      </c>
      <c r="I14" s="362">
        <f t="shared" si="1"/>
        <v>16876.59</v>
      </c>
      <c r="J14" s="41"/>
    </row>
    <row r="15" spans="1:10" ht="87.75" customHeight="1">
      <c r="A15" s="168" t="s">
        <v>23</v>
      </c>
      <c r="B15" s="64" t="s">
        <v>240</v>
      </c>
      <c r="C15" s="83" t="s">
        <v>46</v>
      </c>
      <c r="D15" s="334" t="s">
        <v>53</v>
      </c>
      <c r="E15" s="315">
        <f>'MC Rua Esperança '!M21</f>
        <v>425</v>
      </c>
      <c r="F15" s="310">
        <v>39.73</v>
      </c>
      <c r="G15" s="360">
        <v>0.2977</v>
      </c>
      <c r="H15" s="312">
        <f t="shared" si="0"/>
        <v>51.557621</v>
      </c>
      <c r="I15" s="362">
        <f t="shared" si="1"/>
        <v>21911.99</v>
      </c>
      <c r="J15" s="41"/>
    </row>
    <row r="16" spans="1:10" ht="27.75" customHeight="1">
      <c r="A16" s="169" t="s">
        <v>24</v>
      </c>
      <c r="B16" s="64" t="s">
        <v>241</v>
      </c>
      <c r="C16" s="83" t="s">
        <v>47</v>
      </c>
      <c r="D16" s="334" t="s">
        <v>18</v>
      </c>
      <c r="E16" s="315">
        <f>'MC Rua Esperança '!M23</f>
        <v>765</v>
      </c>
      <c r="F16" s="305">
        <v>0.57</v>
      </c>
      <c r="G16" s="363">
        <v>0.2977</v>
      </c>
      <c r="H16" s="307">
        <f>F16*(1+G16)</f>
        <v>0.7396889999999999</v>
      </c>
      <c r="I16" s="362">
        <f>ROUND(SUM(E16*H16),2)</f>
        <v>565.86</v>
      </c>
      <c r="J16" s="41"/>
    </row>
    <row r="17" spans="1:10" ht="65.25" customHeight="1">
      <c r="A17" s="170" t="s">
        <v>83</v>
      </c>
      <c r="B17" s="64" t="s">
        <v>242</v>
      </c>
      <c r="C17" s="93" t="s">
        <v>84</v>
      </c>
      <c r="D17" s="294" t="s">
        <v>85</v>
      </c>
      <c r="E17" s="294">
        <f>'MC Rua Esperança '!M25</f>
        <v>48</v>
      </c>
      <c r="F17" s="294">
        <v>859.21</v>
      </c>
      <c r="G17" s="365">
        <v>0.2977</v>
      </c>
      <c r="H17" s="312">
        <f>F17*(1+G17)</f>
        <v>1114.9968170000002</v>
      </c>
      <c r="I17" s="362">
        <f>ROUND(SUM(E17*H17),2)</f>
        <v>53519.85</v>
      </c>
      <c r="J17" s="41"/>
    </row>
    <row r="18" spans="1:10" ht="41.25" customHeight="1">
      <c r="A18" s="170" t="s">
        <v>86</v>
      </c>
      <c r="B18" s="64" t="s">
        <v>243</v>
      </c>
      <c r="C18" s="93" t="s">
        <v>87</v>
      </c>
      <c r="D18" s="294" t="s">
        <v>41</v>
      </c>
      <c r="E18" s="313">
        <f>'MC Rua Esperança '!M27</f>
        <v>34.56</v>
      </c>
      <c r="F18" s="294">
        <v>134.09</v>
      </c>
      <c r="G18" s="365">
        <v>0.2977</v>
      </c>
      <c r="H18" s="312">
        <f>F18*(1+G18)</f>
        <v>174.00859300000002</v>
      </c>
      <c r="I18" s="362">
        <f>ROUND(SUM(E18*H18),2)</f>
        <v>6013.74</v>
      </c>
      <c r="J18" s="41"/>
    </row>
    <row r="19" spans="1:10" ht="102" customHeight="1">
      <c r="A19" s="170" t="s">
        <v>88</v>
      </c>
      <c r="B19" s="64" t="s">
        <v>244</v>
      </c>
      <c r="C19" s="93" t="s">
        <v>89</v>
      </c>
      <c r="D19" s="294" t="s">
        <v>67</v>
      </c>
      <c r="E19" s="313">
        <f>'MC Rua Esperança '!M29</f>
        <v>144</v>
      </c>
      <c r="F19" s="294">
        <v>148.12</v>
      </c>
      <c r="G19" s="365">
        <v>0.2977</v>
      </c>
      <c r="H19" s="312">
        <f>F19*(1+G19)</f>
        <v>192.215324</v>
      </c>
      <c r="I19" s="362">
        <f>ROUND(SUM(E19*H19),2)</f>
        <v>27679.01</v>
      </c>
      <c r="J19" s="41"/>
    </row>
    <row r="20" spans="1:10" ht="12.75">
      <c r="A20" s="185"/>
      <c r="B20" s="78"/>
      <c r="C20" s="347"/>
      <c r="D20" s="376"/>
      <c r="E20" s="377"/>
      <c r="F20" s="378"/>
      <c r="G20" s="379"/>
      <c r="H20" s="378"/>
      <c r="I20" s="380"/>
      <c r="J20" s="41"/>
    </row>
    <row r="21" spans="1:10" ht="15">
      <c r="A21" s="188"/>
      <c r="B21" s="45"/>
      <c r="C21" s="46"/>
      <c r="D21" s="43"/>
      <c r="E21" s="47"/>
      <c r="F21" s="44"/>
      <c r="G21" s="57"/>
      <c r="H21" s="44"/>
      <c r="I21" s="137"/>
      <c r="J21" s="41"/>
    </row>
    <row r="22" spans="1:10" ht="15">
      <c r="A22" s="172"/>
      <c r="B22" s="45"/>
      <c r="C22" s="46"/>
      <c r="D22" s="43"/>
      <c r="E22" s="47"/>
      <c r="F22" s="44"/>
      <c r="G22" s="57"/>
      <c r="H22" s="44"/>
      <c r="I22" s="137"/>
      <c r="J22" s="41"/>
    </row>
    <row r="23" spans="1:10" ht="18">
      <c r="A23" s="173"/>
      <c r="B23" s="49"/>
      <c r="C23" s="52" t="s">
        <v>9</v>
      </c>
      <c r="D23" s="50"/>
      <c r="E23" s="48"/>
      <c r="F23" s="51"/>
      <c r="G23" s="58"/>
      <c r="H23" s="51"/>
      <c r="I23" s="174">
        <f>I8</f>
        <v>405182.97</v>
      </c>
      <c r="J23" s="41"/>
    </row>
    <row r="24" spans="1:10" ht="15">
      <c r="A24" s="172"/>
      <c r="B24" s="45"/>
      <c r="C24" s="53"/>
      <c r="D24" s="43"/>
      <c r="E24" s="47"/>
      <c r="F24" s="44"/>
      <c r="G24" s="57"/>
      <c r="H24" s="44"/>
      <c r="I24" s="137"/>
      <c r="J24" s="41"/>
    </row>
    <row r="25" spans="1:10" ht="15">
      <c r="A25" s="172"/>
      <c r="B25" s="45"/>
      <c r="C25" s="46"/>
      <c r="D25" s="43"/>
      <c r="E25" s="47"/>
      <c r="F25" s="44"/>
      <c r="G25" s="57"/>
      <c r="H25" s="44"/>
      <c r="I25" s="137"/>
      <c r="J25" s="41"/>
    </row>
    <row r="26" spans="1:10" ht="15">
      <c r="A26" s="172"/>
      <c r="B26" s="45"/>
      <c r="C26" s="46"/>
      <c r="D26" s="43"/>
      <c r="E26" s="47"/>
      <c r="F26" s="44"/>
      <c r="G26" s="57"/>
      <c r="H26" s="44"/>
      <c r="I26" s="137"/>
      <c r="J26" s="41"/>
    </row>
    <row r="27" spans="1:10" ht="15">
      <c r="A27" s="172"/>
      <c r="B27" s="45"/>
      <c r="C27" s="46"/>
      <c r="D27" s="43"/>
      <c r="E27" s="47"/>
      <c r="F27" s="44"/>
      <c r="G27" s="57"/>
      <c r="H27" s="44"/>
      <c r="I27" s="137"/>
      <c r="J27" s="41"/>
    </row>
    <row r="28" spans="1:10" ht="15">
      <c r="A28" s="172"/>
      <c r="B28" s="45"/>
      <c r="C28" s="46"/>
      <c r="D28" s="43"/>
      <c r="E28" s="47"/>
      <c r="F28" s="44"/>
      <c r="G28" s="57"/>
      <c r="H28" s="44"/>
      <c r="I28" s="137"/>
      <c r="J28" s="41"/>
    </row>
    <row r="29" spans="1:10" ht="15">
      <c r="A29" s="172"/>
      <c r="B29" s="45"/>
      <c r="C29" s="46"/>
      <c r="D29" s="43"/>
      <c r="E29" s="47"/>
      <c r="F29" s="44"/>
      <c r="G29" s="57"/>
      <c r="H29" s="44"/>
      <c r="I29" s="137"/>
      <c r="J29" s="41"/>
    </row>
    <row r="30" spans="1:10" ht="15">
      <c r="A30" s="172"/>
      <c r="B30" s="45"/>
      <c r="C30" s="46"/>
      <c r="D30" s="43"/>
      <c r="E30" s="47"/>
      <c r="F30" s="44"/>
      <c r="G30" s="57"/>
      <c r="H30" s="44"/>
      <c r="I30" s="137"/>
      <c r="J30" s="41"/>
    </row>
    <row r="31" spans="1:10" ht="15">
      <c r="A31" s="172"/>
      <c r="B31" s="45"/>
      <c r="C31" s="90" t="s">
        <v>48</v>
      </c>
      <c r="D31" s="43"/>
      <c r="E31" s="47"/>
      <c r="F31" s="44"/>
      <c r="G31" s="57"/>
      <c r="H31" s="44"/>
      <c r="I31" s="137"/>
      <c r="J31" s="41"/>
    </row>
    <row r="32" spans="1:10" ht="25.5">
      <c r="A32" s="172"/>
      <c r="B32" s="45"/>
      <c r="C32" s="215" t="s">
        <v>151</v>
      </c>
      <c r="D32" s="43"/>
      <c r="E32" s="47"/>
      <c r="F32" s="44"/>
      <c r="G32" s="57"/>
      <c r="H32" s="44"/>
      <c r="I32" s="137"/>
      <c r="J32" s="41"/>
    </row>
    <row r="33" spans="1:10" ht="51">
      <c r="A33" s="172"/>
      <c r="B33" s="45"/>
      <c r="C33" s="91" t="s">
        <v>49</v>
      </c>
      <c r="D33" s="43"/>
      <c r="E33" s="47"/>
      <c r="F33" s="44"/>
      <c r="G33" s="57"/>
      <c r="H33" s="44"/>
      <c r="I33" s="137"/>
      <c r="J33" s="41"/>
    </row>
    <row r="34" spans="1:10" ht="38.25">
      <c r="A34" s="172"/>
      <c r="B34" s="45"/>
      <c r="C34" s="91" t="s">
        <v>50</v>
      </c>
      <c r="D34" s="43"/>
      <c r="E34" s="47"/>
      <c r="F34" s="44"/>
      <c r="G34" s="57"/>
      <c r="H34" s="44"/>
      <c r="I34" s="137"/>
      <c r="J34" s="41"/>
    </row>
    <row r="35" spans="1:10" ht="25.5">
      <c r="A35" s="172"/>
      <c r="B35" s="45"/>
      <c r="C35" s="91" t="s">
        <v>51</v>
      </c>
      <c r="D35" s="43"/>
      <c r="E35" s="47"/>
      <c r="F35" s="44"/>
      <c r="G35" s="57"/>
      <c r="H35" s="44"/>
      <c r="I35" s="137"/>
      <c r="J35" s="41"/>
    </row>
    <row r="36" spans="1:10" ht="15">
      <c r="A36" s="172"/>
      <c r="B36" s="45"/>
      <c r="C36" s="91" t="s">
        <v>52</v>
      </c>
      <c r="D36" s="43"/>
      <c r="E36" s="47"/>
      <c r="F36" s="44"/>
      <c r="G36" s="57"/>
      <c r="H36" s="44"/>
      <c r="I36" s="137"/>
      <c r="J36" s="41"/>
    </row>
    <row r="37" spans="1:10" ht="15">
      <c r="A37" s="172"/>
      <c r="B37" s="45"/>
      <c r="C37" s="46"/>
      <c r="D37" s="43"/>
      <c r="E37" s="47"/>
      <c r="F37" s="44"/>
      <c r="G37" s="57"/>
      <c r="H37" s="44"/>
      <c r="I37" s="137"/>
      <c r="J37" s="41"/>
    </row>
    <row r="38" spans="1:10" ht="15">
      <c r="A38" s="172"/>
      <c r="B38" s="45"/>
      <c r="C38" s="46"/>
      <c r="D38" s="43"/>
      <c r="E38" s="47"/>
      <c r="F38" s="44"/>
      <c r="G38" s="57"/>
      <c r="H38" s="44"/>
      <c r="I38" s="137"/>
      <c r="J38" s="41"/>
    </row>
    <row r="39" spans="1:10" ht="15">
      <c r="A39" s="175"/>
      <c r="B39" s="176"/>
      <c r="C39" s="177"/>
      <c r="D39" s="178"/>
      <c r="E39" s="179"/>
      <c r="F39" s="159"/>
      <c r="G39" s="160"/>
      <c r="H39" s="159"/>
      <c r="I39" s="180"/>
      <c r="J39" s="41"/>
    </row>
    <row r="40" spans="1:9" ht="15">
      <c r="A40" s="17"/>
      <c r="B40" s="30"/>
      <c r="C40" s="13"/>
      <c r="D40" s="30"/>
      <c r="E40" s="21"/>
      <c r="F40" s="22"/>
      <c r="G40" s="22"/>
      <c r="H40" s="22"/>
      <c r="I40" s="22"/>
    </row>
    <row r="41" spans="1:9" ht="15">
      <c r="A41" s="17"/>
      <c r="B41" s="30"/>
      <c r="C41" s="13"/>
      <c r="D41" s="30"/>
      <c r="E41" s="21"/>
      <c r="F41" s="22"/>
      <c r="G41" s="22"/>
      <c r="H41" s="22"/>
      <c r="I41" s="22"/>
    </row>
    <row r="42" spans="1:9" ht="15.75">
      <c r="A42" s="17"/>
      <c r="B42" s="30"/>
      <c r="C42" s="13"/>
      <c r="D42" s="30"/>
      <c r="E42" s="21"/>
      <c r="F42" s="22"/>
      <c r="G42" s="22"/>
      <c r="H42" s="22"/>
      <c r="I42" s="31"/>
    </row>
    <row r="43" spans="1:9" ht="15.75">
      <c r="A43" s="17"/>
      <c r="B43" s="32"/>
      <c r="C43" s="16"/>
      <c r="D43" s="30"/>
      <c r="E43" s="21"/>
      <c r="F43" s="22"/>
      <c r="G43" s="22"/>
      <c r="H43" s="22"/>
      <c r="I43" s="22"/>
    </row>
    <row r="44" spans="1:9" ht="15.75">
      <c r="A44" s="17"/>
      <c r="B44" s="30"/>
      <c r="C44" s="13"/>
      <c r="D44" s="30"/>
      <c r="E44" s="21"/>
      <c r="F44" s="22"/>
      <c r="G44" s="22"/>
      <c r="H44" s="22"/>
      <c r="I44" s="31"/>
    </row>
    <row r="45" spans="1:9" ht="15.75">
      <c r="A45" s="17"/>
      <c r="B45" s="30"/>
      <c r="C45" s="13"/>
      <c r="D45" s="30"/>
      <c r="E45" s="21"/>
      <c r="F45" s="22"/>
      <c r="G45" s="22"/>
      <c r="H45" s="22"/>
      <c r="I45" s="31"/>
    </row>
    <row r="46" spans="1:9" ht="15.75">
      <c r="A46" s="15"/>
      <c r="B46" s="32"/>
      <c r="C46" s="13"/>
      <c r="D46" s="30"/>
      <c r="E46" s="22"/>
      <c r="F46" s="33"/>
      <c r="G46" s="33"/>
      <c r="H46" s="33"/>
      <c r="I46" s="33"/>
    </row>
    <row r="47" spans="1:9" ht="15">
      <c r="A47" s="17"/>
      <c r="B47" s="30"/>
      <c r="C47" s="13"/>
      <c r="D47" s="30"/>
      <c r="E47" s="21"/>
      <c r="F47" s="22"/>
      <c r="G47" s="22"/>
      <c r="H47" s="22"/>
      <c r="I47" s="22"/>
    </row>
    <row r="48" spans="1:9" ht="15">
      <c r="A48" s="17"/>
      <c r="B48" s="30"/>
      <c r="C48" s="14"/>
      <c r="D48" s="30"/>
      <c r="E48" s="21"/>
      <c r="F48" s="22"/>
      <c r="G48" s="22"/>
      <c r="H48" s="22"/>
      <c r="I48" s="33"/>
    </row>
    <row r="49" spans="1:9" ht="15">
      <c r="A49" s="17"/>
      <c r="B49" s="30"/>
      <c r="C49" s="13"/>
      <c r="D49" s="30"/>
      <c r="E49" s="21"/>
      <c r="F49" s="22"/>
      <c r="G49" s="22"/>
      <c r="H49" s="22"/>
      <c r="I49" s="22"/>
    </row>
    <row r="50" spans="1:9" ht="15.75">
      <c r="A50" s="17"/>
      <c r="B50" s="30"/>
      <c r="C50" s="13"/>
      <c r="D50" s="30"/>
      <c r="E50" s="21"/>
      <c r="F50" s="22"/>
      <c r="G50" s="22"/>
      <c r="H50" s="22"/>
      <c r="I50" s="31"/>
    </row>
    <row r="51" spans="1:9" ht="15">
      <c r="A51" s="17"/>
      <c r="B51" s="30"/>
      <c r="C51" s="13"/>
      <c r="D51" s="30"/>
      <c r="E51" s="21"/>
      <c r="F51" s="22"/>
      <c r="G51" s="22"/>
      <c r="H51" s="22"/>
      <c r="I51" s="22"/>
    </row>
    <row r="52" spans="1:9" ht="15">
      <c r="A52" s="17"/>
      <c r="B52" s="30"/>
      <c r="C52" s="13"/>
      <c r="D52" s="30"/>
      <c r="E52" s="21"/>
      <c r="F52" s="22"/>
      <c r="G52" s="22"/>
      <c r="H52" s="22"/>
      <c r="I52" s="22"/>
    </row>
    <row r="53" spans="1:9" ht="15">
      <c r="A53" s="17"/>
      <c r="B53" s="30"/>
      <c r="C53" s="13"/>
      <c r="D53" s="30"/>
      <c r="E53" s="21"/>
      <c r="F53" s="22"/>
      <c r="G53" s="22"/>
      <c r="H53" s="22"/>
      <c r="I53" s="22"/>
    </row>
    <row r="54" spans="1:9" ht="15.75">
      <c r="A54" s="17"/>
      <c r="B54" s="30"/>
      <c r="C54" s="16"/>
      <c r="D54" s="30"/>
      <c r="E54" s="21"/>
      <c r="F54" s="22"/>
      <c r="G54" s="22"/>
      <c r="H54" s="22"/>
      <c r="I54" s="31"/>
    </row>
    <row r="55" spans="1:9" ht="15.75">
      <c r="A55" s="17"/>
      <c r="B55" s="30"/>
      <c r="C55" s="16"/>
      <c r="D55" s="30"/>
      <c r="E55" s="21"/>
      <c r="F55" s="22"/>
      <c r="G55" s="22"/>
      <c r="H55" s="22"/>
      <c r="I55" s="31"/>
    </row>
    <row r="56" spans="1:9" ht="15.75">
      <c r="A56" s="15"/>
      <c r="B56" s="32"/>
      <c r="C56" s="16"/>
      <c r="D56" s="30"/>
      <c r="E56" s="21"/>
      <c r="F56" s="22"/>
      <c r="G56" s="22"/>
      <c r="H56" s="22"/>
      <c r="I56" s="22"/>
    </row>
    <row r="57" spans="1:9" ht="15">
      <c r="A57" s="17"/>
      <c r="B57" s="30"/>
      <c r="C57" s="13"/>
      <c r="D57" s="30"/>
      <c r="E57" s="21"/>
      <c r="F57" s="22"/>
      <c r="G57" s="22"/>
      <c r="H57" s="22"/>
      <c r="I57" s="22"/>
    </row>
    <row r="58" spans="1:12" ht="15">
      <c r="A58" s="17"/>
      <c r="B58" s="30"/>
      <c r="C58" s="13"/>
      <c r="D58" s="30"/>
      <c r="E58" s="21"/>
      <c r="F58" s="22"/>
      <c r="G58" s="22"/>
      <c r="H58" s="22"/>
      <c r="I58" s="22"/>
      <c r="L58" s="12" t="s">
        <v>8</v>
      </c>
    </row>
    <row r="59" spans="1:9" ht="15">
      <c r="A59" s="17"/>
      <c r="B59" s="30"/>
      <c r="C59" s="13"/>
      <c r="D59" s="30"/>
      <c r="E59" s="21"/>
      <c r="F59" s="22"/>
      <c r="G59" s="22"/>
      <c r="H59" s="22"/>
      <c r="I59" s="33"/>
    </row>
    <row r="60" spans="1:9" ht="15">
      <c r="A60" s="17"/>
      <c r="B60" s="30"/>
      <c r="C60" s="13"/>
      <c r="D60" s="30"/>
      <c r="E60" s="21"/>
      <c r="F60" s="22"/>
      <c r="G60" s="22"/>
      <c r="H60" s="22"/>
      <c r="I60" s="22"/>
    </row>
    <row r="61" spans="1:9" ht="15">
      <c r="A61" s="17"/>
      <c r="B61" s="30"/>
      <c r="C61" s="13"/>
      <c r="D61" s="30"/>
      <c r="E61" s="21"/>
      <c r="F61" s="22"/>
      <c r="G61" s="22"/>
      <c r="H61" s="22"/>
      <c r="I61" s="22"/>
    </row>
    <row r="62" spans="1:9" ht="15">
      <c r="A62" s="17"/>
      <c r="B62" s="30"/>
      <c r="C62" s="13"/>
      <c r="D62" s="30"/>
      <c r="E62" s="21"/>
      <c r="F62" s="22"/>
      <c r="G62" s="22"/>
      <c r="H62" s="22"/>
      <c r="I62" s="22"/>
    </row>
    <row r="63" spans="1:9" ht="15">
      <c r="A63" s="17"/>
      <c r="B63" s="30"/>
      <c r="C63" s="13"/>
      <c r="D63" s="30"/>
      <c r="E63" s="21"/>
      <c r="F63" s="22"/>
      <c r="G63" s="22"/>
      <c r="H63" s="22"/>
      <c r="I63" s="22"/>
    </row>
    <row r="64" spans="1:9" ht="15">
      <c r="A64" s="17"/>
      <c r="B64" s="30"/>
      <c r="C64" s="13"/>
      <c r="D64" s="30"/>
      <c r="E64" s="21"/>
      <c r="F64" s="22"/>
      <c r="G64" s="22"/>
      <c r="H64" s="22"/>
      <c r="I64" s="33"/>
    </row>
    <row r="65" spans="1:9" ht="15">
      <c r="A65" s="17"/>
      <c r="B65" s="30"/>
      <c r="C65" s="13"/>
      <c r="D65" s="30"/>
      <c r="E65" s="21"/>
      <c r="F65" s="22"/>
      <c r="G65" s="22"/>
      <c r="H65" s="22"/>
      <c r="I65" s="33"/>
    </row>
    <row r="66" spans="1:9" ht="15">
      <c r="A66" s="17"/>
      <c r="B66" s="30"/>
      <c r="C66" s="14"/>
      <c r="D66" s="30"/>
      <c r="E66" s="21"/>
      <c r="F66" s="22"/>
      <c r="G66" s="22"/>
      <c r="H66" s="22"/>
      <c r="I66" s="22"/>
    </row>
    <row r="67" spans="1:10" ht="15">
      <c r="A67" s="17"/>
      <c r="B67" s="30"/>
      <c r="C67" s="13"/>
      <c r="D67" s="30"/>
      <c r="E67" s="21"/>
      <c r="F67" s="22"/>
      <c r="G67" s="22"/>
      <c r="H67" s="22"/>
      <c r="I67" s="22"/>
      <c r="J67" s="18"/>
    </row>
    <row r="68" spans="1:9" ht="15">
      <c r="A68" s="17"/>
      <c r="B68" s="30"/>
      <c r="C68" s="13"/>
      <c r="D68" s="30"/>
      <c r="E68" s="21"/>
      <c r="F68" s="22"/>
      <c r="G68" s="22"/>
      <c r="H68" s="22"/>
      <c r="I68" s="22"/>
    </row>
    <row r="69" spans="1:9" ht="15">
      <c r="A69" s="25"/>
      <c r="B69" s="34"/>
      <c r="C69" s="26"/>
      <c r="D69" s="34"/>
      <c r="E69" s="27"/>
      <c r="F69" s="35"/>
      <c r="G69" s="35"/>
      <c r="H69" s="35"/>
      <c r="I69" s="35"/>
    </row>
    <row r="70" spans="1:10" ht="18.75" thickBot="1">
      <c r="A70" s="25"/>
      <c r="B70" s="34"/>
      <c r="C70" s="29"/>
      <c r="D70" s="36"/>
      <c r="E70" s="28"/>
      <c r="F70" s="37"/>
      <c r="G70" s="37"/>
      <c r="H70" s="37"/>
      <c r="I70" s="38"/>
      <c r="J70" s="18"/>
    </row>
    <row r="71" spans="1:10" ht="16.5" thickBot="1">
      <c r="A71" s="42"/>
      <c r="B71" s="34"/>
      <c r="C71" s="39"/>
      <c r="D71" s="34"/>
      <c r="E71" s="27"/>
      <c r="F71" s="35"/>
      <c r="G71" s="35"/>
      <c r="H71" s="35"/>
      <c r="I71" s="40"/>
      <c r="J71" s="19"/>
    </row>
  </sheetData>
  <sheetProtection/>
  <mergeCells count="3">
    <mergeCell ref="A3:C3"/>
    <mergeCell ref="A4:C4"/>
    <mergeCell ref="A5:I5"/>
  </mergeCells>
  <printOptions horizontalCentered="1"/>
  <pageMargins left="0.7874015748031497" right="0.3937007874015748" top="0.52" bottom="0.5905511811023623" header="0.5118110236220472" footer="0.5118110236220472"/>
  <pageSetup horizontalDpi="600" verticalDpi="600" orientation="portrait" paperSize="9" scale="6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74"/>
  <sheetViews>
    <sheetView view="pageBreakPreview" zoomScale="85" zoomScaleNormal="6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S15" sqref="S15"/>
    </sheetView>
  </sheetViews>
  <sheetFormatPr defaultColWidth="10.28125" defaultRowHeight="12.75"/>
  <cols>
    <col min="1" max="1" width="11.28125" style="12" customWidth="1"/>
    <col min="2" max="2" width="6.140625" style="12" customWidth="1"/>
    <col min="3" max="3" width="51.421875" style="12" customWidth="1"/>
    <col min="4" max="4" width="6.140625" style="12" customWidth="1"/>
    <col min="5" max="5" width="8.00390625" style="12" customWidth="1"/>
    <col min="6" max="6" width="6.00390625" style="12" customWidth="1"/>
    <col min="7" max="7" width="7.8515625" style="12" customWidth="1"/>
    <col min="8" max="8" width="7.421875" style="12" customWidth="1"/>
    <col min="9" max="10" width="7.140625" style="12" customWidth="1"/>
    <col min="11" max="11" width="8.421875" style="12" customWidth="1"/>
    <col min="12" max="12" width="8.00390625" style="12" customWidth="1"/>
    <col min="13" max="13" width="12.7109375" style="12" customWidth="1"/>
    <col min="14" max="16384" width="10.28125" style="12" customWidth="1"/>
  </cols>
  <sheetData>
    <row r="1" spans="1:13" ht="15.75">
      <c r="A1" s="65" t="s">
        <v>26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ht="15.75">
      <c r="A2" s="69" t="s">
        <v>258</v>
      </c>
      <c r="B2" s="70"/>
      <c r="C2" s="71"/>
      <c r="D2" s="71"/>
      <c r="E2" s="72"/>
      <c r="F2" s="71"/>
      <c r="G2" s="71"/>
      <c r="H2" s="71"/>
      <c r="I2" s="71"/>
      <c r="J2" s="71"/>
      <c r="K2" s="71"/>
      <c r="L2" s="71"/>
      <c r="M2" s="73"/>
    </row>
    <row r="3" spans="1:13" ht="15.75">
      <c r="A3" s="457" t="s">
        <v>38</v>
      </c>
      <c r="B3" s="458"/>
      <c r="C3" s="458"/>
      <c r="D3" s="71"/>
      <c r="E3" s="72"/>
      <c r="F3" s="71"/>
      <c r="G3" s="71"/>
      <c r="H3" s="71"/>
      <c r="I3" s="71"/>
      <c r="J3" s="71"/>
      <c r="K3" s="71"/>
      <c r="L3" s="71"/>
      <c r="M3" s="73"/>
    </row>
    <row r="4" spans="1:13" ht="15.75">
      <c r="A4" s="457" t="s">
        <v>112</v>
      </c>
      <c r="B4" s="458"/>
      <c r="C4" s="458"/>
      <c r="D4" s="71"/>
      <c r="E4" s="72"/>
      <c r="F4" s="71"/>
      <c r="G4" s="71"/>
      <c r="H4" s="71"/>
      <c r="I4" s="71"/>
      <c r="J4" s="71"/>
      <c r="K4" s="71"/>
      <c r="L4" s="71"/>
      <c r="M4" s="73"/>
    </row>
    <row r="5" spans="1:13" ht="15.75">
      <c r="A5" s="286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6" spans="1:13" ht="16.5" thickBot="1">
      <c r="A6" s="74"/>
      <c r="B6" s="75"/>
      <c r="C6" s="59" t="s">
        <v>123</v>
      </c>
      <c r="D6" s="75"/>
      <c r="E6" s="76" t="s">
        <v>246</v>
      </c>
      <c r="F6" s="75"/>
      <c r="G6" s="75"/>
      <c r="H6" s="75"/>
      <c r="I6" s="75"/>
      <c r="J6" s="75"/>
      <c r="K6" s="75"/>
      <c r="L6" s="75"/>
      <c r="M6" s="77"/>
    </row>
    <row r="7" spans="1:13" ht="30.75" thickTop="1">
      <c r="A7" s="161" t="s">
        <v>39</v>
      </c>
      <c r="B7" s="161" t="s">
        <v>0</v>
      </c>
      <c r="C7" s="161" t="s">
        <v>30</v>
      </c>
      <c r="D7" s="149" t="s">
        <v>114</v>
      </c>
      <c r="E7" s="149" t="s">
        <v>115</v>
      </c>
      <c r="F7" s="149" t="s">
        <v>116</v>
      </c>
      <c r="G7" s="149" t="s">
        <v>117</v>
      </c>
      <c r="H7" s="149" t="s">
        <v>118</v>
      </c>
      <c r="I7" s="149" t="s">
        <v>119</v>
      </c>
      <c r="J7" s="149" t="s">
        <v>120</v>
      </c>
      <c r="K7" s="149" t="s">
        <v>121</v>
      </c>
      <c r="L7" s="149" t="s">
        <v>122</v>
      </c>
      <c r="M7" s="149" t="s">
        <v>2</v>
      </c>
    </row>
    <row r="8" spans="1:13" ht="15">
      <c r="A8" s="150"/>
      <c r="B8" s="151" t="s">
        <v>233</v>
      </c>
      <c r="C8" s="152" t="s">
        <v>158</v>
      </c>
      <c r="D8" s="153"/>
      <c r="E8" s="196"/>
      <c r="F8" s="197"/>
      <c r="G8" s="198"/>
      <c r="H8" s="197"/>
      <c r="I8" s="197"/>
      <c r="J8" s="196"/>
      <c r="K8" s="197"/>
      <c r="L8" s="196"/>
      <c r="M8" s="205"/>
    </row>
    <row r="9" spans="1:13" ht="62.25" customHeight="1">
      <c r="A9" s="168" t="s">
        <v>19</v>
      </c>
      <c r="B9" s="64" t="s">
        <v>234</v>
      </c>
      <c r="C9" s="83" t="s">
        <v>40</v>
      </c>
      <c r="D9" s="79" t="s">
        <v>41</v>
      </c>
      <c r="E9" s="316"/>
      <c r="F9" s="335"/>
      <c r="G9" s="370"/>
      <c r="H9" s="301"/>
      <c r="I9" s="298"/>
      <c r="J9" s="317"/>
      <c r="K9" s="298"/>
      <c r="L9" s="298"/>
      <c r="M9" s="381">
        <f>ROUND(SUM(M10),2)</f>
        <v>8500</v>
      </c>
    </row>
    <row r="10" spans="1:13" ht="12.75">
      <c r="A10" s="168"/>
      <c r="B10" s="64"/>
      <c r="C10" s="83"/>
      <c r="D10" s="79"/>
      <c r="E10" s="316"/>
      <c r="F10" s="335"/>
      <c r="G10" s="370">
        <v>1700</v>
      </c>
      <c r="H10" s="301">
        <v>5</v>
      </c>
      <c r="I10" s="298"/>
      <c r="J10" s="317"/>
      <c r="K10" s="298"/>
      <c r="L10" s="298"/>
      <c r="M10" s="370">
        <f>ROUND(SUM(G10*H10),2)</f>
        <v>8500</v>
      </c>
    </row>
    <row r="11" spans="1:13" ht="36.75" customHeight="1">
      <c r="A11" s="169" t="s">
        <v>20</v>
      </c>
      <c r="B11" s="64" t="s">
        <v>235</v>
      </c>
      <c r="C11" s="83" t="s">
        <v>42</v>
      </c>
      <c r="D11" s="79" t="s">
        <v>53</v>
      </c>
      <c r="E11" s="316"/>
      <c r="F11" s="335"/>
      <c r="G11" s="370"/>
      <c r="H11" s="301"/>
      <c r="I11" s="298"/>
      <c r="J11" s="317"/>
      <c r="K11" s="298"/>
      <c r="L11" s="298"/>
      <c r="M11" s="381">
        <f>ROUND(SUM(M12),2)</f>
        <v>1020</v>
      </c>
    </row>
    <row r="12" spans="1:13" ht="12.75">
      <c r="A12" s="169"/>
      <c r="B12" s="64"/>
      <c r="C12" s="83"/>
      <c r="D12" s="79"/>
      <c r="E12" s="316"/>
      <c r="F12" s="335"/>
      <c r="G12" s="370"/>
      <c r="H12" s="301"/>
      <c r="I12" s="298">
        <v>0.12</v>
      </c>
      <c r="J12" s="317"/>
      <c r="K12" s="298">
        <v>8500</v>
      </c>
      <c r="L12" s="298"/>
      <c r="M12" s="370">
        <f>ROUND(SUM(I12*K12),2)</f>
        <v>1020</v>
      </c>
    </row>
    <row r="13" spans="1:13" ht="39.75" customHeight="1">
      <c r="A13" s="169" t="s">
        <v>25</v>
      </c>
      <c r="B13" s="64" t="s">
        <v>236</v>
      </c>
      <c r="C13" s="83" t="s">
        <v>43</v>
      </c>
      <c r="D13" s="79" t="s">
        <v>53</v>
      </c>
      <c r="E13" s="316"/>
      <c r="F13" s="335"/>
      <c r="G13" s="370"/>
      <c r="H13" s="301"/>
      <c r="I13" s="298"/>
      <c r="J13" s="317"/>
      <c r="K13" s="298"/>
      <c r="L13" s="298"/>
      <c r="M13" s="381">
        <f>ROUND(SUM(M14),2)</f>
        <v>1020</v>
      </c>
    </row>
    <row r="14" spans="1:13" ht="12.75">
      <c r="A14" s="169"/>
      <c r="B14" s="64"/>
      <c r="C14" s="83"/>
      <c r="D14" s="79"/>
      <c r="E14" s="316"/>
      <c r="F14" s="335"/>
      <c r="G14" s="370"/>
      <c r="H14" s="301"/>
      <c r="I14" s="298">
        <v>0.12</v>
      </c>
      <c r="J14" s="317"/>
      <c r="K14" s="298">
        <v>8500</v>
      </c>
      <c r="L14" s="298"/>
      <c r="M14" s="370">
        <f>ROUND(SUM(I14*K14),2)</f>
        <v>1020</v>
      </c>
    </row>
    <row r="15" spans="1:13" ht="77.25" customHeight="1">
      <c r="A15" s="292" t="s">
        <v>255</v>
      </c>
      <c r="B15" s="64" t="s">
        <v>237</v>
      </c>
      <c r="C15" s="83" t="s">
        <v>256</v>
      </c>
      <c r="D15" s="79" t="s">
        <v>54</v>
      </c>
      <c r="E15" s="335"/>
      <c r="F15" s="335"/>
      <c r="G15" s="370"/>
      <c r="H15" s="301"/>
      <c r="I15" s="298"/>
      <c r="J15" s="317"/>
      <c r="K15" s="298"/>
      <c r="L15" s="298"/>
      <c r="M15" s="381">
        <f>ROUND(SUM(M16),2)</f>
        <v>73440</v>
      </c>
    </row>
    <row r="16" spans="1:13" ht="12.75">
      <c r="A16" s="169"/>
      <c r="B16" s="64"/>
      <c r="C16" s="83"/>
      <c r="D16" s="79"/>
      <c r="E16" s="316"/>
      <c r="F16" s="335">
        <v>1.8</v>
      </c>
      <c r="G16" s="370">
        <v>40</v>
      </c>
      <c r="H16" s="301"/>
      <c r="I16" s="298"/>
      <c r="J16" s="317"/>
      <c r="K16" s="298"/>
      <c r="L16" s="298">
        <v>1020</v>
      </c>
      <c r="M16" s="370">
        <f>ROUND(SUM(F16*G16*L16),2)</f>
        <v>73440</v>
      </c>
    </row>
    <row r="17" spans="1:13" ht="28.5" customHeight="1">
      <c r="A17" s="168" t="s">
        <v>21</v>
      </c>
      <c r="B17" s="64" t="s">
        <v>238</v>
      </c>
      <c r="C17" s="83" t="s">
        <v>44</v>
      </c>
      <c r="D17" s="79" t="s">
        <v>41</v>
      </c>
      <c r="E17" s="316"/>
      <c r="F17" s="335"/>
      <c r="G17" s="370"/>
      <c r="H17" s="301"/>
      <c r="I17" s="298"/>
      <c r="J17" s="317"/>
      <c r="K17" s="298"/>
      <c r="L17" s="298"/>
      <c r="M17" s="381">
        <f>ROUND(SUM(M18),2)</f>
        <v>8500</v>
      </c>
    </row>
    <row r="18" spans="1:13" ht="12.75">
      <c r="A18" s="168"/>
      <c r="B18" s="64"/>
      <c r="C18" s="83"/>
      <c r="D18" s="79"/>
      <c r="E18" s="316"/>
      <c r="F18" s="335"/>
      <c r="G18" s="370">
        <v>1700</v>
      </c>
      <c r="H18" s="301">
        <v>5</v>
      </c>
      <c r="I18" s="298"/>
      <c r="J18" s="317"/>
      <c r="K18" s="298"/>
      <c r="L18" s="298"/>
      <c r="M18" s="370">
        <f>ROUND(SUM(G18*H18),2)</f>
        <v>8500</v>
      </c>
    </row>
    <row r="19" spans="1:14" ht="27.75" customHeight="1">
      <c r="A19" s="168" t="s">
        <v>22</v>
      </c>
      <c r="B19" s="64" t="s">
        <v>239</v>
      </c>
      <c r="C19" s="83" t="s">
        <v>45</v>
      </c>
      <c r="D19" s="79" t="s">
        <v>41</v>
      </c>
      <c r="E19" s="316"/>
      <c r="F19" s="335"/>
      <c r="G19" s="370"/>
      <c r="H19" s="301"/>
      <c r="I19" s="298"/>
      <c r="J19" s="317"/>
      <c r="K19" s="298"/>
      <c r="L19" s="298"/>
      <c r="M19" s="381">
        <f>ROUND(SUM(M20),2)</f>
        <v>8500</v>
      </c>
      <c r="N19" s="41"/>
    </row>
    <row r="20" spans="1:14" ht="17.25" customHeight="1">
      <c r="A20" s="168"/>
      <c r="B20" s="64"/>
      <c r="C20" s="83"/>
      <c r="D20" s="79"/>
      <c r="E20" s="335"/>
      <c r="F20" s="335"/>
      <c r="G20" s="335">
        <v>1700</v>
      </c>
      <c r="H20" s="298">
        <v>5</v>
      </c>
      <c r="I20" s="298"/>
      <c r="J20" s="412"/>
      <c r="K20" s="298"/>
      <c r="L20" s="298"/>
      <c r="M20" s="370">
        <f>ROUND(SUM(G20*H20),2)</f>
        <v>8500</v>
      </c>
      <c r="N20" s="41"/>
    </row>
    <row r="21" spans="1:14" ht="84.75" customHeight="1">
      <c r="A21" s="168" t="s">
        <v>23</v>
      </c>
      <c r="B21" s="64" t="s">
        <v>240</v>
      </c>
      <c r="C21" s="83" t="s">
        <v>46</v>
      </c>
      <c r="D21" s="79" t="s">
        <v>53</v>
      </c>
      <c r="E21" s="335"/>
      <c r="F21" s="370"/>
      <c r="G21" s="335"/>
      <c r="H21" s="301"/>
      <c r="I21" s="298"/>
      <c r="J21" s="298"/>
      <c r="K21" s="298"/>
      <c r="L21" s="298"/>
      <c r="M21" s="381">
        <f>ROUND(SUM(M22),2)</f>
        <v>425</v>
      </c>
      <c r="N21" s="41"/>
    </row>
    <row r="22" spans="1:14" ht="17.25" customHeight="1">
      <c r="A22" s="168"/>
      <c r="B22" s="64"/>
      <c r="C22" s="83"/>
      <c r="D22" s="79"/>
      <c r="E22" s="335"/>
      <c r="F22" s="335"/>
      <c r="G22" s="335"/>
      <c r="H22" s="298"/>
      <c r="I22" s="298">
        <v>0.05</v>
      </c>
      <c r="J22" s="298"/>
      <c r="K22" s="298">
        <v>8500</v>
      </c>
      <c r="L22" s="298"/>
      <c r="M22" s="335">
        <f>ROUND(SUM(I22*K22),2)</f>
        <v>425</v>
      </c>
      <c r="N22" s="41"/>
    </row>
    <row r="23" spans="1:14" ht="27.75" customHeight="1">
      <c r="A23" s="169" t="s">
        <v>24</v>
      </c>
      <c r="B23" s="64" t="s">
        <v>241</v>
      </c>
      <c r="C23" s="83" t="s">
        <v>47</v>
      </c>
      <c r="D23" s="79" t="s">
        <v>18</v>
      </c>
      <c r="E23" s="335"/>
      <c r="F23" s="335"/>
      <c r="G23" s="316"/>
      <c r="H23" s="298"/>
      <c r="I23" s="317"/>
      <c r="J23" s="298"/>
      <c r="K23" s="317"/>
      <c r="L23" s="298"/>
      <c r="M23" s="381">
        <f>ROUND(SUM(M24),2)</f>
        <v>765</v>
      </c>
      <c r="N23" s="41"/>
    </row>
    <row r="24" spans="1:14" ht="17.25" customHeight="1">
      <c r="A24" s="169"/>
      <c r="B24" s="64"/>
      <c r="C24" s="83"/>
      <c r="D24" s="79"/>
      <c r="E24" s="335"/>
      <c r="F24" s="335">
        <v>1.8</v>
      </c>
      <c r="G24" s="335"/>
      <c r="H24" s="301"/>
      <c r="I24" s="317"/>
      <c r="J24" s="298"/>
      <c r="K24" s="317"/>
      <c r="L24" s="298">
        <v>425</v>
      </c>
      <c r="M24" s="335">
        <f>ROUND(SUM(F24*L24),2)</f>
        <v>765</v>
      </c>
      <c r="N24" s="41"/>
    </row>
    <row r="25" spans="1:14" ht="65.25" customHeight="1">
      <c r="A25" s="170" t="s">
        <v>83</v>
      </c>
      <c r="B25" s="79" t="s">
        <v>242</v>
      </c>
      <c r="C25" s="93" t="s">
        <v>84</v>
      </c>
      <c r="D25" s="302" t="s">
        <v>85</v>
      </c>
      <c r="E25" s="302"/>
      <c r="F25" s="302"/>
      <c r="G25" s="335"/>
      <c r="H25" s="301"/>
      <c r="I25" s="317"/>
      <c r="J25" s="298"/>
      <c r="K25" s="317"/>
      <c r="L25" s="298"/>
      <c r="M25" s="381">
        <f>ROUND(SUM(M26),2)</f>
        <v>48</v>
      </c>
      <c r="N25" s="41"/>
    </row>
    <row r="26" spans="1:14" ht="17.25" customHeight="1">
      <c r="A26" s="170"/>
      <c r="B26" s="79"/>
      <c r="C26" s="93"/>
      <c r="D26" s="302"/>
      <c r="E26" s="303">
        <v>48</v>
      </c>
      <c r="F26" s="302"/>
      <c r="G26" s="335"/>
      <c r="H26" s="301"/>
      <c r="I26" s="317"/>
      <c r="J26" s="298"/>
      <c r="K26" s="317"/>
      <c r="L26" s="298"/>
      <c r="M26" s="335">
        <f>ROUND(SUM(E26),2)</f>
        <v>48</v>
      </c>
      <c r="N26" s="41"/>
    </row>
    <row r="27" spans="1:14" ht="39" customHeight="1">
      <c r="A27" s="170" t="s">
        <v>86</v>
      </c>
      <c r="B27" s="79" t="s">
        <v>243</v>
      </c>
      <c r="C27" s="93" t="s">
        <v>87</v>
      </c>
      <c r="D27" s="302" t="s">
        <v>41</v>
      </c>
      <c r="E27" s="303"/>
      <c r="F27" s="302"/>
      <c r="G27" s="335"/>
      <c r="H27" s="301"/>
      <c r="I27" s="317"/>
      <c r="J27" s="298"/>
      <c r="K27" s="317"/>
      <c r="L27" s="298"/>
      <c r="M27" s="381">
        <f>ROUND(SUM(M28),2)</f>
        <v>34.56</v>
      </c>
      <c r="N27" s="41"/>
    </row>
    <row r="28" spans="1:14" ht="15.75" customHeight="1">
      <c r="A28" s="170"/>
      <c r="B28" s="79"/>
      <c r="C28" s="93"/>
      <c r="D28" s="302"/>
      <c r="E28" s="303">
        <v>48</v>
      </c>
      <c r="F28" s="302"/>
      <c r="G28" s="335">
        <v>1.2</v>
      </c>
      <c r="H28" s="301">
        <v>0.6</v>
      </c>
      <c r="I28" s="317"/>
      <c r="J28" s="298"/>
      <c r="K28" s="317"/>
      <c r="L28" s="298"/>
      <c r="M28" s="335">
        <f>ROUND(SUM(E28*G28*H28),2)</f>
        <v>34.56</v>
      </c>
      <c r="N28" s="41"/>
    </row>
    <row r="29" spans="1:14" ht="102.75" customHeight="1">
      <c r="A29" s="170" t="s">
        <v>88</v>
      </c>
      <c r="B29" s="79" t="s">
        <v>244</v>
      </c>
      <c r="C29" s="93" t="s">
        <v>89</v>
      </c>
      <c r="D29" s="302" t="s">
        <v>67</v>
      </c>
      <c r="E29" s="303"/>
      <c r="F29" s="302"/>
      <c r="G29" s="335"/>
      <c r="H29" s="301"/>
      <c r="I29" s="317"/>
      <c r="J29" s="298"/>
      <c r="K29" s="317"/>
      <c r="L29" s="298"/>
      <c r="M29" s="381">
        <f>ROUND(SUM(M30),2)</f>
        <v>144</v>
      </c>
      <c r="N29" s="41"/>
    </row>
    <row r="30" spans="1:14" ht="12.75">
      <c r="A30" s="185"/>
      <c r="B30" s="78"/>
      <c r="C30" s="347"/>
      <c r="D30" s="356"/>
      <c r="E30" s="373">
        <v>24</v>
      </c>
      <c r="F30" s="357"/>
      <c r="G30" s="358">
        <v>6</v>
      </c>
      <c r="H30" s="357"/>
      <c r="I30" s="358"/>
      <c r="J30" s="357"/>
      <c r="K30" s="358"/>
      <c r="L30" s="357"/>
      <c r="M30" s="335">
        <f>ROUND(SUM(E30*G30),2)</f>
        <v>144</v>
      </c>
      <c r="N30" s="41"/>
    </row>
    <row r="31" spans="1:14" ht="12.75">
      <c r="A31" s="186"/>
      <c r="B31" s="78"/>
      <c r="C31" s="347"/>
      <c r="D31" s="356"/>
      <c r="E31" s="373"/>
      <c r="F31" s="357"/>
      <c r="G31" s="358"/>
      <c r="H31" s="357"/>
      <c r="I31" s="358"/>
      <c r="J31" s="357"/>
      <c r="K31" s="358"/>
      <c r="L31" s="357"/>
      <c r="M31" s="374"/>
      <c r="N31" s="41"/>
    </row>
    <row r="32" spans="1:14" ht="12.75">
      <c r="A32" s="185"/>
      <c r="B32" s="78"/>
      <c r="C32" s="347"/>
      <c r="D32" s="356"/>
      <c r="E32" s="373"/>
      <c r="F32" s="357"/>
      <c r="G32" s="358"/>
      <c r="H32" s="357"/>
      <c r="I32" s="358"/>
      <c r="J32" s="357"/>
      <c r="K32" s="358"/>
      <c r="L32" s="357"/>
      <c r="M32" s="374"/>
      <c r="N32" s="41"/>
    </row>
    <row r="33" spans="1:14" ht="12.75">
      <c r="A33" s="185"/>
      <c r="B33" s="78"/>
      <c r="C33" s="375"/>
      <c r="D33" s="356"/>
      <c r="E33" s="373"/>
      <c r="F33" s="357"/>
      <c r="G33" s="358"/>
      <c r="H33" s="357"/>
      <c r="I33" s="358"/>
      <c r="J33" s="357"/>
      <c r="K33" s="358"/>
      <c r="L33" s="357"/>
      <c r="M33" s="374"/>
      <c r="N33" s="41"/>
    </row>
    <row r="34" spans="1:14" ht="12.75">
      <c r="A34" s="185"/>
      <c r="B34" s="78"/>
      <c r="C34" s="347"/>
      <c r="D34" s="356"/>
      <c r="E34" s="373"/>
      <c r="F34" s="357"/>
      <c r="G34" s="358"/>
      <c r="H34" s="357"/>
      <c r="I34" s="358"/>
      <c r="J34" s="357"/>
      <c r="K34" s="358"/>
      <c r="L34" s="357"/>
      <c r="M34" s="374"/>
      <c r="N34" s="41"/>
    </row>
    <row r="35" spans="1:14" ht="12.75">
      <c r="A35" s="185"/>
      <c r="B35" s="78"/>
      <c r="C35" s="347"/>
      <c r="D35" s="356"/>
      <c r="E35" s="373"/>
      <c r="F35" s="357"/>
      <c r="G35" s="358"/>
      <c r="H35" s="357"/>
      <c r="I35" s="358"/>
      <c r="J35" s="357"/>
      <c r="K35" s="358"/>
      <c r="L35" s="357"/>
      <c r="M35" s="374"/>
      <c r="N35" s="41"/>
    </row>
    <row r="36" spans="1:14" ht="12.75">
      <c r="A36" s="185"/>
      <c r="B36" s="78"/>
      <c r="C36" s="347"/>
      <c r="D36" s="356"/>
      <c r="E36" s="373"/>
      <c r="F36" s="357"/>
      <c r="G36" s="358"/>
      <c r="H36" s="357"/>
      <c r="I36" s="358"/>
      <c r="J36" s="357"/>
      <c r="K36" s="358"/>
      <c r="L36" s="357"/>
      <c r="M36" s="374"/>
      <c r="N36" s="41"/>
    </row>
    <row r="37" spans="1:14" ht="15">
      <c r="A37" s="172"/>
      <c r="B37" s="45"/>
      <c r="C37" s="46"/>
      <c r="D37" s="43"/>
      <c r="E37" s="47"/>
      <c r="F37" s="44"/>
      <c r="G37" s="57"/>
      <c r="H37" s="44"/>
      <c r="I37" s="57"/>
      <c r="J37" s="44"/>
      <c r="K37" s="57"/>
      <c r="L37" s="44"/>
      <c r="M37" s="137"/>
      <c r="N37" s="41"/>
    </row>
    <row r="38" spans="1:14" ht="15">
      <c r="A38" s="172"/>
      <c r="B38" s="45"/>
      <c r="C38" s="46"/>
      <c r="D38" s="43"/>
      <c r="E38" s="47"/>
      <c r="F38" s="44"/>
      <c r="G38" s="57"/>
      <c r="H38" s="44"/>
      <c r="I38" s="57"/>
      <c r="J38" s="44"/>
      <c r="K38" s="57"/>
      <c r="L38" s="44"/>
      <c r="M38" s="137"/>
      <c r="N38" s="41"/>
    </row>
    <row r="39" spans="1:14" ht="15">
      <c r="A39" s="172"/>
      <c r="B39" s="45"/>
      <c r="C39" s="46"/>
      <c r="D39" s="43"/>
      <c r="E39" s="47"/>
      <c r="F39" s="44"/>
      <c r="G39" s="57"/>
      <c r="H39" s="44"/>
      <c r="I39" s="57"/>
      <c r="J39" s="44"/>
      <c r="K39" s="57"/>
      <c r="L39" s="44"/>
      <c r="M39" s="137"/>
      <c r="N39" s="41"/>
    </row>
    <row r="40" spans="1:14" ht="15">
      <c r="A40" s="172"/>
      <c r="B40" s="45"/>
      <c r="C40" s="46"/>
      <c r="D40" s="43"/>
      <c r="E40" s="47"/>
      <c r="F40" s="44"/>
      <c r="G40" s="57"/>
      <c r="H40" s="44"/>
      <c r="I40" s="57"/>
      <c r="J40" s="44"/>
      <c r="K40" s="57"/>
      <c r="L40" s="44"/>
      <c r="M40" s="137"/>
      <c r="N40" s="41"/>
    </row>
    <row r="41" spans="1:14" ht="15">
      <c r="A41" s="172"/>
      <c r="B41" s="45"/>
      <c r="C41" s="46"/>
      <c r="D41" s="43"/>
      <c r="E41" s="47"/>
      <c r="F41" s="44"/>
      <c r="G41" s="57"/>
      <c r="H41" s="44"/>
      <c r="I41" s="57"/>
      <c r="J41" s="44"/>
      <c r="K41" s="57"/>
      <c r="L41" s="44"/>
      <c r="M41" s="137"/>
      <c r="N41" s="41"/>
    </row>
    <row r="42" spans="1:14" ht="15">
      <c r="A42" s="175"/>
      <c r="B42" s="176"/>
      <c r="C42" s="177"/>
      <c r="D42" s="178"/>
      <c r="E42" s="179"/>
      <c r="F42" s="159"/>
      <c r="G42" s="160"/>
      <c r="H42" s="159"/>
      <c r="I42" s="160"/>
      <c r="J42" s="159"/>
      <c r="K42" s="160"/>
      <c r="L42" s="159"/>
      <c r="M42" s="180"/>
      <c r="N42" s="41"/>
    </row>
    <row r="43" spans="1:13" ht="15">
      <c r="A43" s="17"/>
      <c r="B43" s="30"/>
      <c r="C43" s="13"/>
      <c r="D43" s="30"/>
      <c r="E43" s="21"/>
      <c r="F43" s="22"/>
      <c r="G43" s="22"/>
      <c r="H43" s="22"/>
      <c r="I43" s="22"/>
      <c r="J43" s="22"/>
      <c r="K43" s="22"/>
      <c r="L43" s="22"/>
      <c r="M43" s="22"/>
    </row>
    <row r="44" spans="1:13" ht="15">
      <c r="A44" s="17"/>
      <c r="B44" s="30"/>
      <c r="C44" s="13"/>
      <c r="D44" s="30"/>
      <c r="E44" s="21"/>
      <c r="F44" s="22"/>
      <c r="G44" s="22"/>
      <c r="H44" s="22"/>
      <c r="I44" s="22"/>
      <c r="J44" s="22"/>
      <c r="K44" s="22"/>
      <c r="L44" s="22"/>
      <c r="M44" s="22"/>
    </row>
    <row r="45" spans="1:13" ht="15.75">
      <c r="A45" s="17"/>
      <c r="B45" s="30"/>
      <c r="C45" s="13"/>
      <c r="D45" s="30"/>
      <c r="E45" s="21"/>
      <c r="F45" s="22"/>
      <c r="G45" s="22"/>
      <c r="H45" s="22"/>
      <c r="I45" s="22"/>
      <c r="J45" s="22"/>
      <c r="K45" s="22"/>
      <c r="L45" s="22"/>
      <c r="M45" s="31"/>
    </row>
    <row r="46" spans="1:13" ht="15.75">
      <c r="A46" s="17"/>
      <c r="B46" s="32"/>
      <c r="C46" s="16"/>
      <c r="D46" s="30"/>
      <c r="E46" s="21"/>
      <c r="F46" s="22"/>
      <c r="G46" s="22"/>
      <c r="H46" s="22"/>
      <c r="I46" s="22"/>
      <c r="J46" s="22"/>
      <c r="K46" s="22"/>
      <c r="L46" s="22"/>
      <c r="M46" s="22"/>
    </row>
    <row r="47" spans="1:13" ht="15.75">
      <c r="A47" s="17"/>
      <c r="B47" s="30"/>
      <c r="C47" s="13"/>
      <c r="D47" s="30"/>
      <c r="E47" s="21"/>
      <c r="F47" s="22"/>
      <c r="G47" s="22"/>
      <c r="H47" s="22"/>
      <c r="I47" s="22"/>
      <c r="J47" s="22"/>
      <c r="K47" s="22"/>
      <c r="L47" s="22"/>
      <c r="M47" s="31"/>
    </row>
    <row r="48" spans="1:13" ht="15.75">
      <c r="A48" s="17"/>
      <c r="B48" s="30"/>
      <c r="C48" s="13"/>
      <c r="D48" s="30"/>
      <c r="E48" s="21"/>
      <c r="F48" s="22"/>
      <c r="G48" s="22"/>
      <c r="H48" s="22"/>
      <c r="I48" s="22"/>
      <c r="J48" s="22"/>
      <c r="K48" s="22"/>
      <c r="L48" s="22"/>
      <c r="M48" s="31"/>
    </row>
    <row r="49" spans="1:13" ht="15.75">
      <c r="A49" s="15"/>
      <c r="B49" s="32"/>
      <c r="C49" s="13"/>
      <c r="D49" s="30"/>
      <c r="E49" s="22"/>
      <c r="F49" s="33"/>
      <c r="G49" s="33"/>
      <c r="H49" s="33"/>
      <c r="I49" s="33"/>
      <c r="J49" s="33"/>
      <c r="K49" s="33"/>
      <c r="L49" s="33"/>
      <c r="M49" s="33"/>
    </row>
    <row r="50" spans="1:13" ht="15">
      <c r="A50" s="17"/>
      <c r="B50" s="30"/>
      <c r="C50" s="13"/>
      <c r="D50" s="30"/>
      <c r="E50" s="21"/>
      <c r="F50" s="22"/>
      <c r="G50" s="22"/>
      <c r="H50" s="22"/>
      <c r="I50" s="22"/>
      <c r="J50" s="22"/>
      <c r="K50" s="22"/>
      <c r="L50" s="22"/>
      <c r="M50" s="22"/>
    </row>
    <row r="51" spans="1:13" ht="15">
      <c r="A51" s="17"/>
      <c r="B51" s="30"/>
      <c r="C51" s="14"/>
      <c r="D51" s="30"/>
      <c r="E51" s="21"/>
      <c r="F51" s="22"/>
      <c r="G51" s="22"/>
      <c r="H51" s="22"/>
      <c r="I51" s="22"/>
      <c r="J51" s="22"/>
      <c r="K51" s="22"/>
      <c r="L51" s="22"/>
      <c r="M51" s="33"/>
    </row>
    <row r="52" spans="1:13" ht="15">
      <c r="A52" s="17"/>
      <c r="B52" s="30"/>
      <c r="C52" s="13"/>
      <c r="D52" s="30"/>
      <c r="E52" s="21"/>
      <c r="F52" s="22"/>
      <c r="G52" s="22"/>
      <c r="H52" s="22"/>
      <c r="I52" s="22"/>
      <c r="J52" s="22"/>
      <c r="K52" s="22"/>
      <c r="L52" s="22"/>
      <c r="M52" s="22"/>
    </row>
    <row r="53" spans="1:13" ht="15.75">
      <c r="A53" s="17"/>
      <c r="B53" s="30"/>
      <c r="C53" s="13"/>
      <c r="D53" s="30"/>
      <c r="E53" s="21"/>
      <c r="F53" s="22"/>
      <c r="G53" s="22"/>
      <c r="H53" s="22"/>
      <c r="I53" s="22"/>
      <c r="J53" s="22"/>
      <c r="K53" s="22"/>
      <c r="L53" s="22"/>
      <c r="M53" s="31"/>
    </row>
    <row r="54" spans="1:13" ht="15">
      <c r="A54" s="17"/>
      <c r="B54" s="30"/>
      <c r="C54" s="13"/>
      <c r="D54" s="30"/>
      <c r="E54" s="21"/>
      <c r="F54" s="22"/>
      <c r="G54" s="22"/>
      <c r="H54" s="22"/>
      <c r="I54" s="22"/>
      <c r="J54" s="22"/>
      <c r="K54" s="22"/>
      <c r="L54" s="22"/>
      <c r="M54" s="22"/>
    </row>
    <row r="55" spans="1:13" ht="15">
      <c r="A55" s="17"/>
      <c r="B55" s="30"/>
      <c r="C55" s="13"/>
      <c r="D55" s="30"/>
      <c r="E55" s="21"/>
      <c r="F55" s="22"/>
      <c r="G55" s="22"/>
      <c r="H55" s="22"/>
      <c r="I55" s="22"/>
      <c r="J55" s="22"/>
      <c r="K55" s="22"/>
      <c r="L55" s="22"/>
      <c r="M55" s="22"/>
    </row>
    <row r="56" spans="1:13" ht="15">
      <c r="A56" s="17"/>
      <c r="B56" s="30"/>
      <c r="C56" s="13"/>
      <c r="D56" s="30"/>
      <c r="E56" s="21"/>
      <c r="F56" s="22"/>
      <c r="G56" s="22"/>
      <c r="H56" s="22"/>
      <c r="I56" s="22"/>
      <c r="J56" s="22"/>
      <c r="K56" s="22"/>
      <c r="L56" s="22"/>
      <c r="M56" s="22"/>
    </row>
    <row r="57" spans="1:13" ht="15.75">
      <c r="A57" s="17"/>
      <c r="B57" s="30"/>
      <c r="C57" s="16"/>
      <c r="D57" s="30"/>
      <c r="E57" s="21"/>
      <c r="F57" s="22"/>
      <c r="G57" s="22"/>
      <c r="H57" s="22"/>
      <c r="I57" s="22"/>
      <c r="J57" s="22"/>
      <c r="K57" s="22"/>
      <c r="L57" s="22"/>
      <c r="M57" s="31"/>
    </row>
    <row r="58" spans="1:13" ht="15.75">
      <c r="A58" s="17"/>
      <c r="B58" s="30"/>
      <c r="C58" s="16"/>
      <c r="D58" s="30"/>
      <c r="E58" s="21"/>
      <c r="F58" s="22"/>
      <c r="G58" s="22"/>
      <c r="H58" s="22"/>
      <c r="I58" s="22"/>
      <c r="J58" s="22"/>
      <c r="K58" s="22"/>
      <c r="L58" s="22"/>
      <c r="M58" s="31"/>
    </row>
    <row r="59" spans="1:13" ht="15.75">
      <c r="A59" s="15"/>
      <c r="B59" s="32"/>
      <c r="C59" s="16"/>
      <c r="D59" s="30"/>
      <c r="E59" s="21"/>
      <c r="F59" s="22"/>
      <c r="G59" s="22"/>
      <c r="H59" s="22"/>
      <c r="I59" s="22"/>
      <c r="J59" s="22"/>
      <c r="K59" s="22"/>
      <c r="L59" s="22"/>
      <c r="M59" s="22"/>
    </row>
    <row r="60" spans="1:13" ht="15">
      <c r="A60" s="17"/>
      <c r="B60" s="30"/>
      <c r="C60" s="13"/>
      <c r="D60" s="30"/>
      <c r="E60" s="21"/>
      <c r="F60" s="22"/>
      <c r="G60" s="22"/>
      <c r="H60" s="22"/>
      <c r="I60" s="22"/>
      <c r="J60" s="22"/>
      <c r="K60" s="22"/>
      <c r="L60" s="22"/>
      <c r="M60" s="22"/>
    </row>
    <row r="61" spans="1:16" ht="15">
      <c r="A61" s="17"/>
      <c r="B61" s="30"/>
      <c r="C61" s="13"/>
      <c r="D61" s="30"/>
      <c r="E61" s="21"/>
      <c r="F61" s="22"/>
      <c r="G61" s="22"/>
      <c r="H61" s="22"/>
      <c r="I61" s="22"/>
      <c r="J61" s="22"/>
      <c r="K61" s="22"/>
      <c r="L61" s="22"/>
      <c r="M61" s="22"/>
      <c r="P61" s="12" t="s">
        <v>8</v>
      </c>
    </row>
    <row r="62" spans="1:13" ht="15">
      <c r="A62" s="17"/>
      <c r="B62" s="30"/>
      <c r="C62" s="13"/>
      <c r="D62" s="30"/>
      <c r="E62" s="21"/>
      <c r="F62" s="22"/>
      <c r="G62" s="22"/>
      <c r="H62" s="22"/>
      <c r="I62" s="22"/>
      <c r="J62" s="22"/>
      <c r="K62" s="22"/>
      <c r="L62" s="22"/>
      <c r="M62" s="33"/>
    </row>
    <row r="63" spans="1:13" ht="15">
      <c r="A63" s="17"/>
      <c r="B63" s="30"/>
      <c r="C63" s="13"/>
      <c r="D63" s="30"/>
      <c r="E63" s="21"/>
      <c r="F63" s="22"/>
      <c r="G63" s="22"/>
      <c r="H63" s="22"/>
      <c r="I63" s="22"/>
      <c r="J63" s="22"/>
      <c r="K63" s="22"/>
      <c r="L63" s="22"/>
      <c r="M63" s="22"/>
    </row>
    <row r="64" spans="1:13" ht="15">
      <c r="A64" s="17"/>
      <c r="B64" s="30"/>
      <c r="C64" s="13"/>
      <c r="D64" s="30"/>
      <c r="E64" s="21"/>
      <c r="F64" s="22"/>
      <c r="G64" s="22"/>
      <c r="H64" s="22"/>
      <c r="I64" s="22"/>
      <c r="J64" s="22"/>
      <c r="K64" s="22"/>
      <c r="L64" s="22"/>
      <c r="M64" s="22"/>
    </row>
    <row r="65" spans="1:13" ht="15">
      <c r="A65" s="17"/>
      <c r="B65" s="30"/>
      <c r="C65" s="13"/>
      <c r="D65" s="30"/>
      <c r="E65" s="21"/>
      <c r="F65" s="22"/>
      <c r="G65" s="22"/>
      <c r="H65" s="22"/>
      <c r="I65" s="22"/>
      <c r="J65" s="22"/>
      <c r="K65" s="22"/>
      <c r="L65" s="22"/>
      <c r="M65" s="22"/>
    </row>
    <row r="66" spans="1:13" ht="15">
      <c r="A66" s="17"/>
      <c r="B66" s="30"/>
      <c r="C66" s="13"/>
      <c r="D66" s="30"/>
      <c r="E66" s="21"/>
      <c r="F66" s="22"/>
      <c r="G66" s="22"/>
      <c r="H66" s="22"/>
      <c r="I66" s="22"/>
      <c r="J66" s="22"/>
      <c r="K66" s="22"/>
      <c r="L66" s="22"/>
      <c r="M66" s="22"/>
    </row>
    <row r="67" spans="1:13" ht="15">
      <c r="A67" s="17"/>
      <c r="B67" s="30"/>
      <c r="C67" s="13"/>
      <c r="D67" s="30"/>
      <c r="E67" s="21"/>
      <c r="F67" s="22"/>
      <c r="G67" s="22"/>
      <c r="H67" s="22"/>
      <c r="I67" s="22"/>
      <c r="J67" s="22"/>
      <c r="K67" s="22"/>
      <c r="L67" s="22"/>
      <c r="M67" s="33"/>
    </row>
    <row r="68" spans="1:13" ht="15">
      <c r="A68" s="17"/>
      <c r="B68" s="30"/>
      <c r="C68" s="13"/>
      <c r="D68" s="30"/>
      <c r="E68" s="21"/>
      <c r="F68" s="22"/>
      <c r="G68" s="22"/>
      <c r="H68" s="22"/>
      <c r="I68" s="22"/>
      <c r="J68" s="22"/>
      <c r="K68" s="22"/>
      <c r="L68" s="22"/>
      <c r="M68" s="33"/>
    </row>
    <row r="69" spans="1:13" ht="15">
      <c r="A69" s="17"/>
      <c r="B69" s="30"/>
      <c r="C69" s="14"/>
      <c r="D69" s="30"/>
      <c r="E69" s="21"/>
      <c r="F69" s="22"/>
      <c r="G69" s="22"/>
      <c r="H69" s="22"/>
      <c r="I69" s="22"/>
      <c r="J69" s="22"/>
      <c r="K69" s="22"/>
      <c r="L69" s="22"/>
      <c r="M69" s="22"/>
    </row>
    <row r="70" spans="1:14" ht="15">
      <c r="A70" s="17"/>
      <c r="B70" s="30"/>
      <c r="C70" s="13"/>
      <c r="D70" s="30"/>
      <c r="E70" s="21"/>
      <c r="F70" s="22"/>
      <c r="G70" s="22"/>
      <c r="H70" s="22"/>
      <c r="I70" s="22"/>
      <c r="J70" s="22"/>
      <c r="K70" s="22"/>
      <c r="L70" s="22"/>
      <c r="M70" s="22"/>
      <c r="N70" s="18"/>
    </row>
    <row r="71" spans="1:13" ht="15">
      <c r="A71" s="17"/>
      <c r="B71" s="30"/>
      <c r="C71" s="13"/>
      <c r="D71" s="30"/>
      <c r="E71" s="21"/>
      <c r="F71" s="22"/>
      <c r="G71" s="22"/>
      <c r="H71" s="22"/>
      <c r="I71" s="22"/>
      <c r="J71" s="22"/>
      <c r="K71" s="22"/>
      <c r="L71" s="22"/>
      <c r="M71" s="22"/>
    </row>
    <row r="72" spans="1:13" ht="15">
      <c r="A72" s="25"/>
      <c r="B72" s="34"/>
      <c r="C72" s="26"/>
      <c r="D72" s="34"/>
      <c r="E72" s="27"/>
      <c r="F72" s="35"/>
      <c r="G72" s="35"/>
      <c r="H72" s="35"/>
      <c r="I72" s="35"/>
      <c r="J72" s="35"/>
      <c r="K72" s="35"/>
      <c r="L72" s="35"/>
      <c r="M72" s="35"/>
    </row>
    <row r="73" spans="1:14" ht="18.75" thickBot="1">
      <c r="A73" s="25"/>
      <c r="B73" s="34"/>
      <c r="C73" s="29"/>
      <c r="D73" s="36"/>
      <c r="E73" s="28"/>
      <c r="F73" s="37"/>
      <c r="G73" s="37"/>
      <c r="H73" s="37"/>
      <c r="I73" s="37"/>
      <c r="J73" s="37"/>
      <c r="K73" s="37"/>
      <c r="L73" s="37"/>
      <c r="M73" s="38"/>
      <c r="N73" s="18"/>
    </row>
    <row r="74" spans="1:14" ht="16.5" thickBot="1">
      <c r="A74" s="42"/>
      <c r="B74" s="34"/>
      <c r="C74" s="39"/>
      <c r="D74" s="34"/>
      <c r="E74" s="27"/>
      <c r="F74" s="35"/>
      <c r="G74" s="35"/>
      <c r="H74" s="35"/>
      <c r="I74" s="35"/>
      <c r="J74" s="35"/>
      <c r="K74" s="35"/>
      <c r="L74" s="35"/>
      <c r="M74" s="40"/>
      <c r="N74" s="19"/>
    </row>
  </sheetData>
  <sheetProtection/>
  <mergeCells count="2">
    <mergeCell ref="A3:C3"/>
    <mergeCell ref="A4:C4"/>
  </mergeCells>
  <hyperlinks>
    <hyperlink ref="M7" r:id="rId1" display="DATA:Setembro/2010"/>
  </hyperlinks>
  <printOptions horizontalCentered="1"/>
  <pageMargins left="0.7874015748031497" right="0.3937007874015748" top="0.52" bottom="0.5905511811023623" header="0.5118110236220472" footer="0.5118110236220472"/>
  <pageSetup horizontalDpi="600" verticalDpi="600" orientation="portrait" paperSize="9" scale="62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="75" zoomScaleNormal="75" zoomScaleSheetLayoutView="75" zoomScalePageLayoutView="0" workbookViewId="0" topLeftCell="A1">
      <selection activeCell="N17" sqref="N17"/>
    </sheetView>
  </sheetViews>
  <sheetFormatPr defaultColWidth="9.140625" defaultRowHeight="12.75"/>
  <cols>
    <col min="1" max="1" width="7.8515625" style="1" customWidth="1"/>
    <col min="2" max="2" width="37.7109375" style="1" customWidth="1"/>
    <col min="3" max="3" width="20.421875" style="0" customWidth="1"/>
    <col min="4" max="4" width="18.57421875" style="0" customWidth="1"/>
    <col min="5" max="5" width="17.421875" style="0" customWidth="1"/>
    <col min="6" max="6" width="16.421875" style="0" customWidth="1"/>
    <col min="7" max="7" width="16.140625" style="0" customWidth="1"/>
    <col min="8" max="8" width="16.7109375" style="0" customWidth="1"/>
    <col min="9" max="9" width="15.7109375" style="0" customWidth="1"/>
    <col min="10" max="10" width="16.7109375" style="0" customWidth="1"/>
    <col min="11" max="11" width="13.8515625" style="0" customWidth="1"/>
    <col min="12" max="12" width="9.28125" style="0" bestFit="1" customWidth="1"/>
  </cols>
  <sheetData>
    <row r="1" spans="1:9" ht="25.5" customHeight="1">
      <c r="A1" s="237" t="s">
        <v>26</v>
      </c>
      <c r="B1" s="238"/>
      <c r="C1" s="239"/>
      <c r="D1" s="239"/>
      <c r="E1" s="239"/>
      <c r="F1" s="239"/>
      <c r="G1" s="239"/>
      <c r="H1" s="239"/>
      <c r="I1" s="240"/>
    </row>
    <row r="2" spans="1:9" ht="22.5">
      <c r="A2" s="241" t="s">
        <v>258</v>
      </c>
      <c r="B2" s="209"/>
      <c r="C2" s="209"/>
      <c r="D2" s="209"/>
      <c r="E2" s="209"/>
      <c r="F2" s="209"/>
      <c r="G2" s="209"/>
      <c r="H2" s="209"/>
      <c r="I2" s="242"/>
    </row>
    <row r="3" spans="1:9" ht="15" customHeight="1">
      <c r="A3" s="243" t="s">
        <v>38</v>
      </c>
      <c r="B3" s="210"/>
      <c r="C3" s="210"/>
      <c r="D3" s="210"/>
      <c r="E3" s="210"/>
      <c r="F3" s="210"/>
      <c r="G3" s="210"/>
      <c r="H3" s="210"/>
      <c r="I3" s="244"/>
    </row>
    <row r="4" spans="1:9" ht="36" customHeight="1">
      <c r="A4" s="469" t="s">
        <v>159</v>
      </c>
      <c r="B4" s="470"/>
      <c r="C4" s="470"/>
      <c r="D4" s="470"/>
      <c r="E4" s="470"/>
      <c r="F4" s="211"/>
      <c r="G4" s="211"/>
      <c r="H4" s="211"/>
      <c r="I4" s="245"/>
    </row>
    <row r="5" spans="1:9" ht="18">
      <c r="A5" s="246"/>
      <c r="B5" s="207" t="s">
        <v>148</v>
      </c>
      <c r="C5" s="211"/>
      <c r="D5" s="211"/>
      <c r="E5" s="211"/>
      <c r="F5" s="211"/>
      <c r="G5" s="211"/>
      <c r="H5" s="211"/>
      <c r="I5" s="245"/>
    </row>
    <row r="6" spans="1:9" s="23" customFormat="1" ht="21" thickBot="1">
      <c r="A6" s="247"/>
      <c r="B6" s="212"/>
      <c r="C6" s="213" t="s">
        <v>259</v>
      </c>
      <c r="D6" s="213"/>
      <c r="E6" s="213"/>
      <c r="F6" s="213"/>
      <c r="G6" s="213"/>
      <c r="H6" s="213"/>
      <c r="I6" s="248"/>
    </row>
    <row r="7" spans="1:9" s="2" customFormat="1" ht="16.5" thickTop="1">
      <c r="A7" s="249" t="s">
        <v>0</v>
      </c>
      <c r="B7" s="208" t="s">
        <v>1</v>
      </c>
      <c r="C7" s="208" t="s">
        <v>11</v>
      </c>
      <c r="D7" s="208" t="s">
        <v>15</v>
      </c>
      <c r="E7" s="208" t="s">
        <v>16</v>
      </c>
      <c r="F7" s="208" t="s">
        <v>17</v>
      </c>
      <c r="G7" s="208">
        <v>150</v>
      </c>
      <c r="H7" s="208">
        <v>180</v>
      </c>
      <c r="I7" s="250" t="s">
        <v>2</v>
      </c>
    </row>
    <row r="8" spans="1:9" s="5" customFormat="1" ht="16.5" customHeight="1">
      <c r="A8" s="251"/>
      <c r="B8" s="226" t="s">
        <v>10</v>
      </c>
      <c r="C8" s="227">
        <v>0.3</v>
      </c>
      <c r="D8" s="227">
        <v>0.3</v>
      </c>
      <c r="E8" s="227">
        <v>0.4</v>
      </c>
      <c r="F8" s="227"/>
      <c r="G8" s="227"/>
      <c r="H8" s="227"/>
      <c r="I8" s="252"/>
    </row>
    <row r="9" spans="1:10" s="2" customFormat="1" ht="30.75" customHeight="1">
      <c r="A9" s="253" t="s">
        <v>12</v>
      </c>
      <c r="B9" s="228" t="str">
        <f>'Estr. João Brito'!C8</f>
        <v>ESTRADA JOÃO BRITO JUNIOR- ARROZAL</v>
      </c>
      <c r="C9" s="288">
        <f>0.3*I9</f>
        <v>107414.74500000001</v>
      </c>
      <c r="D9" s="288">
        <f>0.3*I9</f>
        <v>107414.74500000001</v>
      </c>
      <c r="E9" s="288">
        <f>0.4*I9</f>
        <v>143219.66</v>
      </c>
      <c r="F9" s="229"/>
      <c r="G9" s="229"/>
      <c r="H9" s="230"/>
      <c r="I9" s="254">
        <f>'Estr. João Brito'!I21</f>
        <v>358049.15</v>
      </c>
      <c r="J9" s="20">
        <f>SUM(C9:H9)</f>
        <v>358049.15</v>
      </c>
    </row>
    <row r="10" spans="1:10" s="3" customFormat="1" ht="17.25" customHeight="1">
      <c r="A10" s="255"/>
      <c r="B10" s="226" t="s">
        <v>10</v>
      </c>
      <c r="C10" s="227">
        <v>0.4</v>
      </c>
      <c r="D10" s="227">
        <v>0.3</v>
      </c>
      <c r="E10" s="227">
        <v>0.3</v>
      </c>
      <c r="F10" s="227"/>
      <c r="G10" s="227"/>
      <c r="H10" s="227"/>
      <c r="I10" s="256"/>
      <c r="J10" s="20"/>
    </row>
    <row r="11" spans="1:10" s="2" customFormat="1" ht="34.5" customHeight="1">
      <c r="A11" s="253" t="s">
        <v>13</v>
      </c>
      <c r="B11" s="231" t="str">
        <f>'Vale dos Sonhos Joaquim'!C8</f>
        <v>TRECHO DA RUA VALE DOS SONHOS - VALE VERDE</v>
      </c>
      <c r="C11" s="288">
        <f>0.4*I11</f>
        <v>49122.200000000004</v>
      </c>
      <c r="D11" s="288">
        <f>0.3*I11</f>
        <v>36841.65</v>
      </c>
      <c r="E11" s="288">
        <f>0.3*I11</f>
        <v>36841.65</v>
      </c>
      <c r="F11" s="225"/>
      <c r="G11" s="225"/>
      <c r="H11" s="225"/>
      <c r="I11" s="254">
        <f>'Vale dos Sonhos Joaquim'!I23</f>
        <v>122805.5</v>
      </c>
      <c r="J11" s="20">
        <f>SUM(C11:H11)</f>
        <v>122805.5</v>
      </c>
    </row>
    <row r="12" spans="1:10" s="3" customFormat="1" ht="14.25" customHeight="1">
      <c r="A12" s="255"/>
      <c r="B12" s="226" t="s">
        <v>10</v>
      </c>
      <c r="C12" s="227">
        <v>0.4</v>
      </c>
      <c r="D12" s="227">
        <v>0.3</v>
      </c>
      <c r="E12" s="227">
        <v>0.3</v>
      </c>
      <c r="F12" s="227"/>
      <c r="G12" s="227"/>
      <c r="H12" s="227"/>
      <c r="I12" s="256"/>
      <c r="J12" s="20"/>
    </row>
    <row r="13" spans="1:10" s="2" customFormat="1" ht="30.75" customHeight="1">
      <c r="A13" s="253" t="s">
        <v>14</v>
      </c>
      <c r="B13" s="232" t="str">
        <f>'Vale Verde (Tião Cruz)'!C8</f>
        <v>RUA VALE VERDE - VALE VERDE</v>
      </c>
      <c r="C13" s="288">
        <f>0.4*I13</f>
        <v>84317.76400000001</v>
      </c>
      <c r="D13" s="288">
        <f>0.3*I13</f>
        <v>63238.323</v>
      </c>
      <c r="E13" s="288">
        <f>0.3*I13</f>
        <v>63238.323</v>
      </c>
      <c r="F13" s="225"/>
      <c r="G13" s="225"/>
      <c r="H13" s="225"/>
      <c r="I13" s="254">
        <f>'Vale Verde (Tião Cruz)'!I23</f>
        <v>210794.41</v>
      </c>
      <c r="J13" s="20">
        <f>SUM(C13:H13)</f>
        <v>210794.41</v>
      </c>
    </row>
    <row r="14" spans="1:10" s="2" customFormat="1" ht="14.25" customHeight="1">
      <c r="A14" s="253"/>
      <c r="B14" s="226" t="s">
        <v>10</v>
      </c>
      <c r="C14" s="225"/>
      <c r="D14" s="225"/>
      <c r="E14" s="224"/>
      <c r="F14" s="224">
        <v>0.4</v>
      </c>
      <c r="G14" s="224">
        <v>0.3</v>
      </c>
      <c r="H14" s="224">
        <v>0.3</v>
      </c>
      <c r="I14" s="257"/>
      <c r="J14" s="20"/>
    </row>
    <row r="15" spans="1:10" s="2" customFormat="1" ht="35.25" customHeight="1">
      <c r="A15" s="253" t="s">
        <v>142</v>
      </c>
      <c r="B15" s="233" t="str">
        <f>'RuaJoão XXIII Pirai'!C8</f>
        <v>TRECHO DA RUA JOÃO XIII - CENTRO</v>
      </c>
      <c r="C15" s="225"/>
      <c r="D15" s="225"/>
      <c r="E15" s="235"/>
      <c r="F15" s="288">
        <f>0.4*I15</f>
        <v>59425.364</v>
      </c>
      <c r="G15" s="288">
        <f>0.3*I15</f>
        <v>44569.023</v>
      </c>
      <c r="H15" s="288">
        <f>0.3*I15</f>
        <v>44569.023</v>
      </c>
      <c r="I15" s="254">
        <f>'RuaJoão XXIII Pirai'!I23</f>
        <v>148563.41</v>
      </c>
      <c r="J15" s="20">
        <f>SUM(C15:H15)</f>
        <v>148563.41</v>
      </c>
    </row>
    <row r="16" spans="1:10" s="2" customFormat="1" ht="15.75">
      <c r="A16" s="253"/>
      <c r="B16" s="226" t="s">
        <v>10</v>
      </c>
      <c r="C16" s="225"/>
      <c r="D16" s="225"/>
      <c r="E16" s="224">
        <v>0.4</v>
      </c>
      <c r="F16" s="224">
        <v>0.3</v>
      </c>
      <c r="G16" s="224">
        <v>0.3</v>
      </c>
      <c r="H16" s="225"/>
      <c r="I16" s="257"/>
      <c r="J16" s="20"/>
    </row>
    <row r="17" spans="1:10" s="2" customFormat="1" ht="34.5" customHeight="1">
      <c r="A17" s="253" t="s">
        <v>143</v>
      </c>
      <c r="B17" s="231" t="str">
        <f>'Rua Omar Ferreira'!C8</f>
        <v>RUA OMAR FERREIRA NUNES - CENTRO</v>
      </c>
      <c r="C17" s="225"/>
      <c r="D17" s="225"/>
      <c r="E17" s="288">
        <f>0.4*I17</f>
        <v>39588.472</v>
      </c>
      <c r="F17" s="288">
        <f>0.3*I17</f>
        <v>29691.353999999996</v>
      </c>
      <c r="G17" s="288">
        <f>0.3*I17</f>
        <v>29691.353999999996</v>
      </c>
      <c r="H17" s="225"/>
      <c r="I17" s="254">
        <f>'Rua Omar Ferreira'!I23</f>
        <v>98971.18</v>
      </c>
      <c r="J17" s="20">
        <f>SUM(C17:H17)</f>
        <v>98971.18</v>
      </c>
    </row>
    <row r="18" spans="1:10" s="2" customFormat="1" ht="15.75">
      <c r="A18" s="253"/>
      <c r="B18" s="226" t="s">
        <v>10</v>
      </c>
      <c r="C18" s="225"/>
      <c r="D18" s="225"/>
      <c r="E18" s="225"/>
      <c r="F18" s="224">
        <v>0.4</v>
      </c>
      <c r="G18" s="224">
        <v>0.3</v>
      </c>
      <c r="H18" s="224">
        <v>0.3</v>
      </c>
      <c r="I18" s="257"/>
      <c r="J18" s="20"/>
    </row>
    <row r="19" spans="1:10" s="2" customFormat="1" ht="36" customHeight="1">
      <c r="A19" s="253" t="s">
        <v>144</v>
      </c>
      <c r="B19" s="231" t="str">
        <f>'Rua as Margens RJ 133'!C8</f>
        <v>RUA ÀS MARGENS DA RODOVIA  RJ 133 - ROSA MACHADO</v>
      </c>
      <c r="C19" s="225"/>
      <c r="D19" s="225"/>
      <c r="E19" s="225"/>
      <c r="F19" s="288">
        <f>0.4*I19</f>
        <v>58474.264</v>
      </c>
      <c r="G19" s="288">
        <f>0.3*I19</f>
        <v>43855.698</v>
      </c>
      <c r="H19" s="288">
        <f>0.3*I19</f>
        <v>43855.698</v>
      </c>
      <c r="I19" s="254">
        <f>'Rua as Margens RJ 133'!I23</f>
        <v>146185.66</v>
      </c>
      <c r="J19" s="20">
        <f>SUM(C19:H19)</f>
        <v>146185.66</v>
      </c>
    </row>
    <row r="20" spans="1:10" s="2" customFormat="1" ht="15.75">
      <c r="A20" s="253"/>
      <c r="B20" s="226" t="s">
        <v>10</v>
      </c>
      <c r="C20" s="224"/>
      <c r="D20" s="224">
        <v>0.4</v>
      </c>
      <c r="E20" s="224">
        <v>0.3</v>
      </c>
      <c r="F20" s="224">
        <v>0.3</v>
      </c>
      <c r="G20" s="225"/>
      <c r="H20" s="225"/>
      <c r="I20" s="257"/>
      <c r="J20" s="20"/>
    </row>
    <row r="21" spans="1:10" s="2" customFormat="1" ht="33.75" customHeight="1">
      <c r="A21" s="253" t="s">
        <v>145</v>
      </c>
      <c r="B21" s="234" t="s">
        <v>147</v>
      </c>
      <c r="C21" s="235"/>
      <c r="D21" s="288">
        <f>0.4*I21</f>
        <v>75556.02</v>
      </c>
      <c r="E21" s="288">
        <f>0.3*I21</f>
        <v>56667.01499999999</v>
      </c>
      <c r="F21" s="288">
        <f>0.3*I21</f>
        <v>56667.01499999999</v>
      </c>
      <c r="G21" s="225"/>
      <c r="H21" s="225"/>
      <c r="I21" s="254">
        <f>'Rua Projetada Sossego II'!I44</f>
        <v>188890.05</v>
      </c>
      <c r="J21" s="20">
        <f>SUM(C21:H21)</f>
        <v>188890.05</v>
      </c>
    </row>
    <row r="22" spans="1:10" s="2" customFormat="1" ht="15.75">
      <c r="A22" s="253"/>
      <c r="B22" s="226" t="s">
        <v>10</v>
      </c>
      <c r="C22" s="225"/>
      <c r="D22" s="225"/>
      <c r="E22" s="224"/>
      <c r="F22" s="224">
        <v>0.3</v>
      </c>
      <c r="G22" s="224">
        <v>0.3</v>
      </c>
      <c r="H22" s="224">
        <v>0.4</v>
      </c>
      <c r="I22" s="257"/>
      <c r="J22" s="20"/>
    </row>
    <row r="23" spans="1:10" s="2" customFormat="1" ht="38.25" customHeight="1">
      <c r="A23" s="253" t="s">
        <v>146</v>
      </c>
      <c r="B23" s="234" t="str">
        <f>'Rua Esperança'!C8</f>
        <v>TRECHO DA RUA ESPERANÇA - VILA DAS PALMEIRAS</v>
      </c>
      <c r="C23" s="225"/>
      <c r="D23" s="225"/>
      <c r="E23" s="230"/>
      <c r="F23" s="288">
        <f>0.3*I23</f>
        <v>121554.89099999999</v>
      </c>
      <c r="G23" s="288">
        <f>0.3*I23</f>
        <v>121554.89099999999</v>
      </c>
      <c r="H23" s="288">
        <f>0.4*I23</f>
        <v>162073.188</v>
      </c>
      <c r="I23" s="257">
        <f>'Rua Esperança'!I23</f>
        <v>405182.97</v>
      </c>
      <c r="J23" s="20">
        <f>SUM(C23:H23)</f>
        <v>405182.97</v>
      </c>
    </row>
    <row r="24" spans="1:10" s="2" customFormat="1" ht="15.75">
      <c r="A24" s="258"/>
      <c r="B24" s="236"/>
      <c r="C24" s="225"/>
      <c r="D24" s="225"/>
      <c r="E24" s="225"/>
      <c r="F24" s="225"/>
      <c r="G24" s="225"/>
      <c r="H24" s="225"/>
      <c r="I24" s="257"/>
      <c r="J24" s="20"/>
    </row>
    <row r="25" spans="1:10" s="6" customFormat="1" ht="15.75">
      <c r="A25" s="465" t="s">
        <v>9</v>
      </c>
      <c r="B25" s="466"/>
      <c r="C25" s="218">
        <f aca="true" t="shared" si="0" ref="C25:H25">ROUND(SUM(C9+C11+C13+C15+C17+C19+C21+C23),2)</f>
        <v>240854.71</v>
      </c>
      <c r="D25" s="218">
        <f t="shared" si="0"/>
        <v>283050.74</v>
      </c>
      <c r="E25" s="218">
        <f t="shared" si="0"/>
        <v>339555.12</v>
      </c>
      <c r="F25" s="218">
        <f t="shared" si="0"/>
        <v>325812.89</v>
      </c>
      <c r="G25" s="218">
        <f t="shared" si="0"/>
        <v>239670.97</v>
      </c>
      <c r="H25" s="218">
        <f t="shared" si="0"/>
        <v>250497.91</v>
      </c>
      <c r="I25" s="259">
        <f>SUM(I9:I24)</f>
        <v>1679442.33</v>
      </c>
      <c r="J25" s="20">
        <f>SUM(C25:H25)</f>
        <v>1679442.3399999999</v>
      </c>
    </row>
    <row r="26" spans="1:10" s="6" customFormat="1" ht="15.75">
      <c r="A26" s="465"/>
      <c r="B26" s="466"/>
      <c r="C26" s="218"/>
      <c r="D26" s="218"/>
      <c r="E26" s="218"/>
      <c r="F26" s="218"/>
      <c r="G26" s="218"/>
      <c r="H26" s="218"/>
      <c r="I26" s="259"/>
      <c r="J26" s="20"/>
    </row>
    <row r="27" spans="1:10" s="6" customFormat="1" ht="16.5" thickBot="1">
      <c r="A27" s="467"/>
      <c r="B27" s="468"/>
      <c r="C27" s="24"/>
      <c r="D27" s="24"/>
      <c r="E27" s="24"/>
      <c r="F27" s="24"/>
      <c r="G27" s="24"/>
      <c r="H27" s="24"/>
      <c r="I27" s="260"/>
      <c r="J27" s="11"/>
    </row>
    <row r="28" spans="1:9" s="4" customFormat="1" ht="15.75" hidden="1">
      <c r="A28" s="461" t="s">
        <v>3</v>
      </c>
      <c r="B28" s="462"/>
      <c r="C28" s="7">
        <v>15538.3</v>
      </c>
      <c r="D28" s="7"/>
      <c r="E28" s="7"/>
      <c r="F28" s="7">
        <v>35992.22</v>
      </c>
      <c r="G28" s="216"/>
      <c r="H28" s="216"/>
      <c r="I28" s="8" t="e">
        <f>#REF!+F28+C28</f>
        <v>#REF!</v>
      </c>
    </row>
    <row r="29" spans="1:9" s="4" customFormat="1" ht="16.5" hidden="1" thickBot="1">
      <c r="A29" s="463" t="s">
        <v>4</v>
      </c>
      <c r="B29" s="464"/>
      <c r="C29" s="9">
        <f>C25-C28</f>
        <v>225316.41</v>
      </c>
      <c r="D29" s="9"/>
      <c r="E29" s="9"/>
      <c r="F29" s="9">
        <f>F25-F28</f>
        <v>289820.67000000004</v>
      </c>
      <c r="G29" s="217"/>
      <c r="H29" s="217"/>
      <c r="I29" s="10" t="e">
        <f>#REF!+F29+C29</f>
        <v>#REF!</v>
      </c>
    </row>
  </sheetData>
  <sheetProtection/>
  <mergeCells count="6">
    <mergeCell ref="A28:B28"/>
    <mergeCell ref="A29:B29"/>
    <mergeCell ref="A25:B25"/>
    <mergeCell ref="A26:B26"/>
    <mergeCell ref="A27:B27"/>
    <mergeCell ref="A4:E4"/>
  </mergeCells>
  <printOptions/>
  <pageMargins left="1.3779527559055118" right="0.1968503937007874" top="1.6535433070866143" bottom="0.31496062992125984" header="0.2755905511811024" footer="0.5118110236220472"/>
  <pageSetup fitToWidth="0" fitToHeight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85" zoomScaleNormal="60" zoomScaleSheetLayoutView="85" zoomScalePageLayoutView="0" workbookViewId="0" topLeftCell="A1">
      <selection activeCell="O17" sqref="O17"/>
    </sheetView>
  </sheetViews>
  <sheetFormatPr defaultColWidth="10.28125" defaultRowHeight="12.75"/>
  <cols>
    <col min="1" max="1" width="14.00390625" style="12" customWidth="1"/>
    <col min="2" max="2" width="7.7109375" style="12" customWidth="1"/>
    <col min="3" max="3" width="54.8515625" style="12" customWidth="1"/>
    <col min="4" max="4" width="6.140625" style="12" customWidth="1"/>
    <col min="5" max="5" width="10.7109375" style="12" customWidth="1"/>
    <col min="6" max="6" width="8.00390625" style="12" customWidth="1"/>
    <col min="7" max="7" width="9.00390625" style="12" customWidth="1"/>
    <col min="8" max="8" width="8.421875" style="12" customWidth="1"/>
    <col min="9" max="9" width="14.8515625" style="12" customWidth="1"/>
    <col min="10" max="16384" width="10.28125" style="12" customWidth="1"/>
  </cols>
  <sheetData>
    <row r="1" spans="1:9" ht="15.75">
      <c r="A1" s="65" t="s">
        <v>26</v>
      </c>
      <c r="B1" s="66"/>
      <c r="C1" s="67"/>
      <c r="D1" s="67"/>
      <c r="E1" s="67"/>
      <c r="F1" s="67"/>
      <c r="G1" s="67"/>
      <c r="H1" s="67"/>
      <c r="I1" s="68"/>
    </row>
    <row r="2" spans="1:9" ht="15.75">
      <c r="A2" s="69" t="s">
        <v>258</v>
      </c>
      <c r="B2" s="70"/>
      <c r="C2" s="71"/>
      <c r="D2" s="71"/>
      <c r="E2" s="72"/>
      <c r="F2" s="71"/>
      <c r="G2" s="71"/>
      <c r="H2" s="71"/>
      <c r="I2" s="73"/>
    </row>
    <row r="3" spans="1:9" ht="15.75">
      <c r="A3" s="457" t="s">
        <v>37</v>
      </c>
      <c r="B3" s="458"/>
      <c r="C3" s="458"/>
      <c r="D3" s="71"/>
      <c r="E3" s="72"/>
      <c r="F3" s="71"/>
      <c r="G3" s="71"/>
      <c r="H3" s="71"/>
      <c r="I3" s="73"/>
    </row>
    <row r="4" spans="1:9" ht="15.75">
      <c r="A4" s="457" t="s">
        <v>160</v>
      </c>
      <c r="B4" s="458"/>
      <c r="C4" s="458"/>
      <c r="D4" s="71"/>
      <c r="E4" s="72"/>
      <c r="F4" s="71"/>
      <c r="G4" s="71"/>
      <c r="H4" s="71"/>
      <c r="I4" s="73"/>
    </row>
    <row r="5" spans="1:9" ht="15.75">
      <c r="A5" s="459"/>
      <c r="B5" s="460"/>
      <c r="C5" s="460"/>
      <c r="D5" s="460"/>
      <c r="E5" s="460"/>
      <c r="F5" s="460"/>
      <c r="G5" s="460"/>
      <c r="H5" s="460"/>
      <c r="I5" s="460"/>
    </row>
    <row r="6" spans="1:9" ht="16.5" thickBot="1">
      <c r="A6" s="74"/>
      <c r="B6" s="75"/>
      <c r="C6" s="59" t="s">
        <v>5</v>
      </c>
      <c r="D6" s="75"/>
      <c r="E6" s="76" t="s">
        <v>246</v>
      </c>
      <c r="F6" s="75"/>
      <c r="G6" s="75"/>
      <c r="H6" s="75"/>
      <c r="I6" s="77"/>
    </row>
    <row r="7" spans="1:9" ht="45.75" thickTop="1">
      <c r="A7" s="161" t="s">
        <v>39</v>
      </c>
      <c r="B7" s="161" t="s">
        <v>0</v>
      </c>
      <c r="C7" s="161" t="s">
        <v>30</v>
      </c>
      <c r="D7" s="161" t="s">
        <v>6</v>
      </c>
      <c r="E7" s="161" t="s">
        <v>7</v>
      </c>
      <c r="F7" s="161" t="s">
        <v>31</v>
      </c>
      <c r="G7" s="161" t="s">
        <v>32</v>
      </c>
      <c r="H7" s="161" t="s">
        <v>33</v>
      </c>
      <c r="I7" s="161" t="s">
        <v>34</v>
      </c>
    </row>
    <row r="8" spans="1:9" ht="15.75">
      <c r="A8" s="150"/>
      <c r="B8" s="162" t="s">
        <v>55</v>
      </c>
      <c r="C8" s="163" t="s">
        <v>254</v>
      </c>
      <c r="D8" s="153"/>
      <c r="E8" s="164"/>
      <c r="F8" s="165"/>
      <c r="G8" s="166"/>
      <c r="H8" s="165"/>
      <c r="I8" s="167">
        <f>ROUND(SUM(I9:I19),2)</f>
        <v>358049.15</v>
      </c>
    </row>
    <row r="9" spans="1:9" ht="66" customHeight="1">
      <c r="A9" s="261" t="s">
        <v>19</v>
      </c>
      <c r="B9" s="79" t="s">
        <v>56</v>
      </c>
      <c r="C9" s="83" t="s">
        <v>40</v>
      </c>
      <c r="D9" s="214" t="s">
        <v>41</v>
      </c>
      <c r="E9" s="304">
        <f>'MC Estr. João Brito'!M9</f>
        <v>7920</v>
      </c>
      <c r="F9" s="305">
        <v>0.9</v>
      </c>
      <c r="G9" s="306">
        <v>0.2977</v>
      </c>
      <c r="H9" s="307">
        <f>F9*(1+G9)</f>
        <v>1.1679300000000001</v>
      </c>
      <c r="I9" s="308">
        <f>ROUND(SUM(E9*H9),2)</f>
        <v>9250.01</v>
      </c>
    </row>
    <row r="10" spans="1:9" ht="41.25" customHeight="1">
      <c r="A10" s="262" t="s">
        <v>20</v>
      </c>
      <c r="B10" s="79" t="s">
        <v>57</v>
      </c>
      <c r="C10" s="83" t="s">
        <v>42</v>
      </c>
      <c r="D10" s="214" t="s">
        <v>53</v>
      </c>
      <c r="E10" s="304">
        <f>'MC Estr. João Brito'!M11</f>
        <v>950.4</v>
      </c>
      <c r="F10" s="305">
        <v>8.96</v>
      </c>
      <c r="G10" s="306">
        <v>0.2977</v>
      </c>
      <c r="H10" s="307">
        <f aca="true" t="shared" si="0" ref="H10:H15">F10*(1+G10)</f>
        <v>11.627392000000002</v>
      </c>
      <c r="I10" s="308">
        <f aca="true" t="shared" si="1" ref="I10:I15">ROUND(SUM(E10*H10),2)</f>
        <v>11050.67</v>
      </c>
    </row>
    <row r="11" spans="1:9" ht="39.75" customHeight="1">
      <c r="A11" s="262" t="s">
        <v>25</v>
      </c>
      <c r="B11" s="79" t="s">
        <v>58</v>
      </c>
      <c r="C11" s="83" t="s">
        <v>43</v>
      </c>
      <c r="D11" s="214" t="s">
        <v>53</v>
      </c>
      <c r="E11" s="309">
        <f>'MC Estr. João Brito'!M13</f>
        <v>950.4</v>
      </c>
      <c r="F11" s="305">
        <v>63.92</v>
      </c>
      <c r="G11" s="306">
        <v>0.2977</v>
      </c>
      <c r="H11" s="307">
        <f t="shared" si="0"/>
        <v>82.94898400000001</v>
      </c>
      <c r="I11" s="308">
        <f t="shared" si="1"/>
        <v>78834.71</v>
      </c>
    </row>
    <row r="12" spans="1:9" ht="63.75" customHeight="1">
      <c r="A12" s="262" t="s">
        <v>255</v>
      </c>
      <c r="B12" s="79" t="s">
        <v>59</v>
      </c>
      <c r="C12" s="83" t="s">
        <v>256</v>
      </c>
      <c r="D12" s="214" t="s">
        <v>54</v>
      </c>
      <c r="E12" s="309">
        <f>'MC Estr. João Brito'!M15</f>
        <v>68428.8</v>
      </c>
      <c r="F12" s="305">
        <v>0.88</v>
      </c>
      <c r="G12" s="306">
        <v>0.2977</v>
      </c>
      <c r="H12" s="307">
        <f t="shared" si="0"/>
        <v>1.141976</v>
      </c>
      <c r="I12" s="308">
        <f t="shared" si="1"/>
        <v>78144.05</v>
      </c>
    </row>
    <row r="13" spans="1:9" ht="27" customHeight="1">
      <c r="A13" s="261" t="s">
        <v>21</v>
      </c>
      <c r="B13" s="79" t="s">
        <v>60</v>
      </c>
      <c r="C13" s="83" t="s">
        <v>44</v>
      </c>
      <c r="D13" s="214" t="s">
        <v>41</v>
      </c>
      <c r="E13" s="304">
        <f>'MC Estr. João Brito'!M17</f>
        <v>7920</v>
      </c>
      <c r="F13" s="305">
        <v>8.01</v>
      </c>
      <c r="G13" s="306">
        <v>0.2977</v>
      </c>
      <c r="H13" s="307">
        <f t="shared" si="0"/>
        <v>10.394577</v>
      </c>
      <c r="I13" s="308">
        <f t="shared" si="1"/>
        <v>82325.05</v>
      </c>
    </row>
    <row r="14" spans="1:10" ht="28.5" customHeight="1">
      <c r="A14" s="261" t="s">
        <v>22</v>
      </c>
      <c r="B14" s="79" t="s">
        <v>61</v>
      </c>
      <c r="C14" s="83" t="s">
        <v>45</v>
      </c>
      <c r="D14" s="214" t="s">
        <v>41</v>
      </c>
      <c r="E14" s="304">
        <f>'MC Estr. João Brito'!M19</f>
        <v>7920</v>
      </c>
      <c r="F14" s="305">
        <v>1.53</v>
      </c>
      <c r="G14" s="306">
        <v>0.2977</v>
      </c>
      <c r="H14" s="307">
        <f t="shared" si="0"/>
        <v>1.985481</v>
      </c>
      <c r="I14" s="308">
        <f t="shared" si="1"/>
        <v>15725.01</v>
      </c>
      <c r="J14" s="41"/>
    </row>
    <row r="15" spans="1:10" ht="90" customHeight="1">
      <c r="A15" s="261" t="s">
        <v>23</v>
      </c>
      <c r="B15" s="79" t="s">
        <v>62</v>
      </c>
      <c r="C15" s="83" t="s">
        <v>46</v>
      </c>
      <c r="D15" s="214" t="s">
        <v>53</v>
      </c>
      <c r="E15" s="309">
        <f>'MC Estr. João Brito'!M21</f>
        <v>396</v>
      </c>
      <c r="F15" s="310">
        <v>39.73</v>
      </c>
      <c r="G15" s="311">
        <v>0.2977</v>
      </c>
      <c r="H15" s="312">
        <f t="shared" si="0"/>
        <v>51.557621</v>
      </c>
      <c r="I15" s="308">
        <f t="shared" si="1"/>
        <v>20416.82</v>
      </c>
      <c r="J15" s="41"/>
    </row>
    <row r="16" spans="1:10" ht="30" customHeight="1">
      <c r="A16" s="262" t="s">
        <v>24</v>
      </c>
      <c r="B16" s="79" t="s">
        <v>63</v>
      </c>
      <c r="C16" s="83" t="s">
        <v>47</v>
      </c>
      <c r="D16" s="214" t="s">
        <v>18</v>
      </c>
      <c r="E16" s="309">
        <f>'MC Estr. João Brito'!M23</f>
        <v>712.8</v>
      </c>
      <c r="F16" s="305">
        <v>0.57</v>
      </c>
      <c r="G16" s="306">
        <v>0.2977</v>
      </c>
      <c r="H16" s="307">
        <f>F16*(1+G16)</f>
        <v>0.7396889999999999</v>
      </c>
      <c r="I16" s="308">
        <f>ROUND(SUM(E16*H16),2)</f>
        <v>527.25</v>
      </c>
      <c r="J16" s="41"/>
    </row>
    <row r="17" spans="1:10" ht="71.25" customHeight="1">
      <c r="A17" s="170" t="s">
        <v>83</v>
      </c>
      <c r="B17" s="79" t="s">
        <v>64</v>
      </c>
      <c r="C17" s="93" t="s">
        <v>84</v>
      </c>
      <c r="D17" s="294" t="s">
        <v>85</v>
      </c>
      <c r="E17" s="294">
        <f>'MC Estr. João Brito'!M25</f>
        <v>34</v>
      </c>
      <c r="F17" s="294">
        <v>859.21</v>
      </c>
      <c r="G17" s="311">
        <v>0.2977</v>
      </c>
      <c r="H17" s="312">
        <f>F17*(1+G17)</f>
        <v>1114.9968170000002</v>
      </c>
      <c r="I17" s="308">
        <f>ROUND(SUM(E17*H17),2)</f>
        <v>37909.89</v>
      </c>
      <c r="J17" s="41"/>
    </row>
    <row r="18" spans="1:10" ht="44.25" customHeight="1">
      <c r="A18" s="170" t="s">
        <v>86</v>
      </c>
      <c r="B18" s="79" t="s">
        <v>65</v>
      </c>
      <c r="C18" s="93" t="s">
        <v>87</v>
      </c>
      <c r="D18" s="294" t="s">
        <v>41</v>
      </c>
      <c r="E18" s="313">
        <f>'MC Estr. João Brito'!M27</f>
        <v>24.48</v>
      </c>
      <c r="F18" s="294">
        <v>134.09</v>
      </c>
      <c r="G18" s="311">
        <v>0.2977</v>
      </c>
      <c r="H18" s="312">
        <f>F18*(1+G18)</f>
        <v>174.00859300000002</v>
      </c>
      <c r="I18" s="308">
        <f>ROUND(SUM(E18*H18),2)</f>
        <v>4259.73</v>
      </c>
      <c r="J18" s="41"/>
    </row>
    <row r="19" spans="1:10" ht="100.5" customHeight="1">
      <c r="A19" s="170" t="s">
        <v>88</v>
      </c>
      <c r="B19" s="79" t="s">
        <v>66</v>
      </c>
      <c r="C19" s="93" t="s">
        <v>89</v>
      </c>
      <c r="D19" s="294" t="s">
        <v>67</v>
      </c>
      <c r="E19" s="313">
        <f>'MC Estr. João Brito'!M29</f>
        <v>102</v>
      </c>
      <c r="F19" s="294">
        <v>148.12</v>
      </c>
      <c r="G19" s="311">
        <v>0.2977</v>
      </c>
      <c r="H19" s="312">
        <f>F19*(1+G19)</f>
        <v>192.215324</v>
      </c>
      <c r="I19" s="308">
        <f>ROUND(SUM(E19*H19),2)</f>
        <v>19605.96</v>
      </c>
      <c r="J19" s="41"/>
    </row>
    <row r="20" spans="1:10" ht="15">
      <c r="A20" s="263"/>
      <c r="B20" s="81"/>
      <c r="C20" s="80"/>
      <c r="D20" s="56"/>
      <c r="E20" s="47"/>
      <c r="F20" s="44"/>
      <c r="G20" s="57"/>
      <c r="H20" s="44"/>
      <c r="I20" s="137"/>
      <c r="J20" s="41"/>
    </row>
    <row r="21" spans="1:10" ht="18">
      <c r="A21" s="264"/>
      <c r="B21" s="84"/>
      <c r="C21" s="85" t="s">
        <v>9</v>
      </c>
      <c r="D21" s="86"/>
      <c r="E21" s="87"/>
      <c r="F21" s="88"/>
      <c r="G21" s="89"/>
      <c r="H21" s="88"/>
      <c r="I21" s="265">
        <f>I8</f>
        <v>358049.15</v>
      </c>
      <c r="J21" s="41"/>
    </row>
    <row r="22" spans="1:10" ht="15">
      <c r="A22" s="266"/>
      <c r="B22" s="81"/>
      <c r="C22" s="82"/>
      <c r="D22" s="56"/>
      <c r="E22" s="47"/>
      <c r="F22" s="44"/>
      <c r="G22" s="57"/>
      <c r="H22" s="44"/>
      <c r="I22" s="137"/>
      <c r="J22" s="41"/>
    </row>
    <row r="23" spans="1:10" ht="15">
      <c r="A23" s="266"/>
      <c r="B23" s="81"/>
      <c r="C23" s="82"/>
      <c r="D23" s="56"/>
      <c r="E23" s="47"/>
      <c r="F23" s="44"/>
      <c r="G23" s="57"/>
      <c r="H23" s="44"/>
      <c r="I23" s="137"/>
      <c r="J23" s="41"/>
    </row>
    <row r="24" spans="1:10" ht="15.75">
      <c r="A24" s="266"/>
      <c r="B24" s="81"/>
      <c r="C24" s="80"/>
      <c r="D24" s="56"/>
      <c r="E24" s="47"/>
      <c r="F24" s="44"/>
      <c r="G24" s="57"/>
      <c r="H24" s="44"/>
      <c r="I24" s="267"/>
      <c r="J24" s="41"/>
    </row>
    <row r="25" spans="1:10" ht="15.75">
      <c r="A25" s="266"/>
      <c r="B25" s="81"/>
      <c r="C25" s="80"/>
      <c r="D25" s="56"/>
      <c r="E25" s="47"/>
      <c r="F25" s="44"/>
      <c r="G25" s="57"/>
      <c r="H25" s="44"/>
      <c r="I25" s="267"/>
      <c r="J25" s="41"/>
    </row>
    <row r="26" spans="1:10" ht="15.75">
      <c r="A26" s="266"/>
      <c r="B26" s="81"/>
      <c r="C26" s="80"/>
      <c r="D26" s="56"/>
      <c r="E26" s="47"/>
      <c r="F26" s="44"/>
      <c r="G26" s="57"/>
      <c r="H26" s="44"/>
      <c r="I26" s="267"/>
      <c r="J26" s="41"/>
    </row>
    <row r="27" spans="1:10" ht="15.75">
      <c r="A27" s="266"/>
      <c r="B27" s="81"/>
      <c r="C27" s="80"/>
      <c r="D27" s="56"/>
      <c r="E27" s="47"/>
      <c r="F27" s="44"/>
      <c r="G27" s="57"/>
      <c r="H27" s="44"/>
      <c r="I27" s="267"/>
      <c r="J27" s="41"/>
    </row>
    <row r="28" spans="1:10" ht="15.75">
      <c r="A28" s="266"/>
      <c r="B28" s="81"/>
      <c r="C28" s="80"/>
      <c r="D28" s="56"/>
      <c r="E28" s="47"/>
      <c r="F28" s="44"/>
      <c r="G28" s="57"/>
      <c r="H28" s="44"/>
      <c r="I28" s="267"/>
      <c r="J28" s="41"/>
    </row>
    <row r="29" spans="1:10" ht="15.75">
      <c r="A29" s="266"/>
      <c r="B29" s="81"/>
      <c r="C29" s="80"/>
      <c r="D29" s="56"/>
      <c r="E29" s="47"/>
      <c r="F29" s="44"/>
      <c r="G29" s="57"/>
      <c r="H29" s="44"/>
      <c r="I29" s="267"/>
      <c r="J29" s="41"/>
    </row>
    <row r="30" spans="1:10" ht="15">
      <c r="A30" s="172"/>
      <c r="B30" s="45"/>
      <c r="C30" s="46"/>
      <c r="D30" s="43"/>
      <c r="E30" s="47"/>
      <c r="F30" s="44"/>
      <c r="G30" s="57"/>
      <c r="H30" s="44"/>
      <c r="I30" s="137"/>
      <c r="J30" s="41"/>
    </row>
    <row r="31" spans="1:10" ht="15">
      <c r="A31" s="172"/>
      <c r="B31" s="45"/>
      <c r="C31" s="90" t="s">
        <v>48</v>
      </c>
      <c r="D31" s="43"/>
      <c r="E31" s="47"/>
      <c r="F31" s="44"/>
      <c r="G31" s="57"/>
      <c r="H31" s="44"/>
      <c r="I31" s="137"/>
      <c r="J31" s="41"/>
    </row>
    <row r="32" spans="1:10" ht="25.5">
      <c r="A32" s="172"/>
      <c r="B32" s="45"/>
      <c r="C32" s="215" t="s">
        <v>149</v>
      </c>
      <c r="D32" s="43"/>
      <c r="E32" s="47"/>
      <c r="F32" s="44"/>
      <c r="G32" s="57"/>
      <c r="H32" s="44"/>
      <c r="I32" s="137"/>
      <c r="J32" s="41"/>
    </row>
    <row r="33" spans="1:10" ht="51">
      <c r="A33" s="172"/>
      <c r="B33" s="45"/>
      <c r="C33" s="91" t="s">
        <v>49</v>
      </c>
      <c r="D33" s="43"/>
      <c r="E33" s="47"/>
      <c r="F33" s="44"/>
      <c r="G33" s="57"/>
      <c r="H33" s="44"/>
      <c r="I33" s="137"/>
      <c r="J33" s="41"/>
    </row>
    <row r="34" spans="1:10" ht="30" customHeight="1">
      <c r="A34" s="172"/>
      <c r="B34" s="45"/>
      <c r="C34" s="91" t="s">
        <v>50</v>
      </c>
      <c r="D34" s="43"/>
      <c r="E34" s="47"/>
      <c r="F34" s="44"/>
      <c r="G34" s="57"/>
      <c r="H34" s="44"/>
      <c r="I34" s="137"/>
      <c r="J34" s="41"/>
    </row>
    <row r="35" spans="1:10" ht="25.5">
      <c r="A35" s="172"/>
      <c r="B35" s="45"/>
      <c r="C35" s="91" t="s">
        <v>51</v>
      </c>
      <c r="D35" s="43"/>
      <c r="E35" s="47"/>
      <c r="F35" s="44"/>
      <c r="G35" s="57"/>
      <c r="H35" s="44"/>
      <c r="I35" s="137"/>
      <c r="J35" s="41"/>
    </row>
    <row r="36" spans="1:10" ht="15">
      <c r="A36" s="172"/>
      <c r="B36" s="45"/>
      <c r="C36" s="91" t="s">
        <v>52</v>
      </c>
      <c r="D36" s="43"/>
      <c r="E36" s="47"/>
      <c r="F36" s="44"/>
      <c r="G36" s="57"/>
      <c r="H36" s="44"/>
      <c r="I36" s="137"/>
      <c r="J36" s="41"/>
    </row>
    <row r="37" spans="1:10" ht="15">
      <c r="A37" s="172"/>
      <c r="B37" s="45"/>
      <c r="C37" s="129"/>
      <c r="D37" s="43"/>
      <c r="E37" s="47"/>
      <c r="F37" s="44"/>
      <c r="G37" s="57"/>
      <c r="H37" s="44"/>
      <c r="I37" s="137"/>
      <c r="J37" s="41"/>
    </row>
    <row r="38" spans="1:10" ht="15">
      <c r="A38" s="172"/>
      <c r="B38" s="45"/>
      <c r="C38" s="46"/>
      <c r="D38" s="43"/>
      <c r="E38" s="47"/>
      <c r="F38" s="44"/>
      <c r="G38" s="57"/>
      <c r="H38" s="44"/>
      <c r="I38" s="137"/>
      <c r="J38" s="41"/>
    </row>
    <row r="39" spans="1:10" ht="15">
      <c r="A39" s="268"/>
      <c r="B39" s="269"/>
      <c r="C39" s="270"/>
      <c r="D39" s="271"/>
      <c r="E39" s="272"/>
      <c r="F39" s="222"/>
      <c r="G39" s="273"/>
      <c r="H39" s="222"/>
      <c r="I39" s="219"/>
      <c r="J39" s="41"/>
    </row>
    <row r="40" spans="1:9" ht="15">
      <c r="A40" s="17"/>
      <c r="B40" s="30"/>
      <c r="C40" s="13"/>
      <c r="D40" s="30"/>
      <c r="E40" s="21"/>
      <c r="F40" s="22"/>
      <c r="G40" s="22"/>
      <c r="H40" s="22"/>
      <c r="I40" s="22"/>
    </row>
    <row r="41" spans="1:9" ht="15">
      <c r="A41" s="17"/>
      <c r="B41" s="30"/>
      <c r="C41" s="13"/>
      <c r="D41" s="30"/>
      <c r="E41" s="21"/>
      <c r="F41" s="22"/>
      <c r="G41" s="22"/>
      <c r="H41" s="22"/>
      <c r="I41" s="22"/>
    </row>
    <row r="42" spans="1:9" ht="15.75">
      <c r="A42" s="17"/>
      <c r="B42" s="30"/>
      <c r="C42" s="13"/>
      <c r="D42" s="30"/>
      <c r="E42" s="21"/>
      <c r="F42" s="22"/>
      <c r="G42" s="22"/>
      <c r="H42" s="22"/>
      <c r="I42" s="31"/>
    </row>
    <row r="43" spans="1:9" ht="15.75">
      <c r="A43" s="17"/>
      <c r="B43" s="32"/>
      <c r="C43" s="16"/>
      <c r="D43" s="30"/>
      <c r="E43" s="21"/>
      <c r="F43" s="22"/>
      <c r="G43" s="22"/>
      <c r="H43" s="22"/>
      <c r="I43" s="22"/>
    </row>
    <row r="44" spans="1:9" ht="15.75">
      <c r="A44" s="17"/>
      <c r="B44" s="30"/>
      <c r="C44" s="13"/>
      <c r="D44" s="30"/>
      <c r="E44" s="21"/>
      <c r="F44" s="22"/>
      <c r="G44" s="22"/>
      <c r="H44" s="22"/>
      <c r="I44" s="31"/>
    </row>
    <row r="45" spans="1:9" ht="15.75">
      <c r="A45" s="17"/>
      <c r="B45" s="30"/>
      <c r="C45" s="13"/>
      <c r="D45" s="30"/>
      <c r="E45" s="21"/>
      <c r="F45" s="22"/>
      <c r="G45" s="22"/>
      <c r="H45" s="22"/>
      <c r="I45" s="31"/>
    </row>
    <row r="46" spans="1:9" ht="15.75">
      <c r="A46" s="15"/>
      <c r="B46" s="32"/>
      <c r="C46" s="13"/>
      <c r="D46" s="30"/>
      <c r="E46" s="22"/>
      <c r="F46" s="33"/>
      <c r="G46" s="33"/>
      <c r="H46" s="33"/>
      <c r="I46" s="33"/>
    </row>
    <row r="47" spans="1:9" ht="15">
      <c r="A47" s="17"/>
      <c r="B47" s="30"/>
      <c r="C47" s="13"/>
      <c r="D47" s="30"/>
      <c r="E47" s="21"/>
      <c r="F47" s="22"/>
      <c r="G47" s="22"/>
      <c r="H47" s="22"/>
      <c r="I47" s="22"/>
    </row>
    <row r="48" spans="1:9" ht="15">
      <c r="A48" s="17"/>
      <c r="B48" s="30"/>
      <c r="C48" s="14"/>
      <c r="D48" s="30"/>
      <c r="E48" s="21"/>
      <c r="F48" s="22"/>
      <c r="G48" s="22"/>
      <c r="H48" s="22"/>
      <c r="I48" s="33"/>
    </row>
    <row r="49" spans="1:9" ht="15">
      <c r="A49" s="17"/>
      <c r="B49" s="30"/>
      <c r="C49" s="13"/>
      <c r="D49" s="30"/>
      <c r="E49" s="21"/>
      <c r="F49" s="22"/>
      <c r="G49" s="22"/>
      <c r="H49" s="22"/>
      <c r="I49" s="22"/>
    </row>
    <row r="50" spans="1:9" ht="15.75">
      <c r="A50" s="17"/>
      <c r="B50" s="30"/>
      <c r="C50" s="13"/>
      <c r="D50" s="30"/>
      <c r="E50" s="21"/>
      <c r="F50" s="22"/>
      <c r="G50" s="22"/>
      <c r="H50" s="22"/>
      <c r="I50" s="31"/>
    </row>
    <row r="51" spans="1:9" ht="15">
      <c r="A51" s="17"/>
      <c r="B51" s="30"/>
      <c r="C51" s="13"/>
      <c r="D51" s="30"/>
      <c r="E51" s="21"/>
      <c r="F51" s="22"/>
      <c r="G51" s="22"/>
      <c r="H51" s="22"/>
      <c r="I51" s="22"/>
    </row>
    <row r="52" spans="1:9" ht="15">
      <c r="A52" s="17"/>
      <c r="B52" s="30"/>
      <c r="C52" s="13"/>
      <c r="D52" s="30"/>
      <c r="E52" s="21"/>
      <c r="F52" s="22"/>
      <c r="G52" s="22"/>
      <c r="H52" s="22"/>
      <c r="I52" s="22"/>
    </row>
    <row r="53" spans="1:9" ht="15">
      <c r="A53" s="17"/>
      <c r="B53" s="30"/>
      <c r="C53" s="13"/>
      <c r="D53" s="30"/>
      <c r="E53" s="21"/>
      <c r="F53" s="22"/>
      <c r="G53" s="22"/>
      <c r="H53" s="22"/>
      <c r="I53" s="22"/>
    </row>
    <row r="54" spans="1:9" ht="15.75">
      <c r="A54" s="17"/>
      <c r="B54" s="30"/>
      <c r="C54" s="16"/>
      <c r="D54" s="30"/>
      <c r="E54" s="21"/>
      <c r="F54" s="22"/>
      <c r="G54" s="22"/>
      <c r="H54" s="22"/>
      <c r="I54" s="31"/>
    </row>
    <row r="55" spans="1:9" ht="15.75">
      <c r="A55" s="17"/>
      <c r="B55" s="30"/>
      <c r="C55" s="16"/>
      <c r="D55" s="30"/>
      <c r="E55" s="21"/>
      <c r="F55" s="22"/>
      <c r="G55" s="22"/>
      <c r="H55" s="22"/>
      <c r="I55" s="31"/>
    </row>
    <row r="56" spans="1:9" ht="15.75">
      <c r="A56" s="15"/>
      <c r="B56" s="32"/>
      <c r="C56" s="16"/>
      <c r="D56" s="30"/>
      <c r="E56" s="21"/>
      <c r="F56" s="22"/>
      <c r="G56" s="22"/>
      <c r="H56" s="22"/>
      <c r="I56" s="22"/>
    </row>
    <row r="57" spans="1:9" ht="15">
      <c r="A57" s="17"/>
      <c r="B57" s="30"/>
      <c r="C57" s="13"/>
      <c r="D57" s="30"/>
      <c r="E57" s="21"/>
      <c r="F57" s="22"/>
      <c r="G57" s="22"/>
      <c r="H57" s="22"/>
      <c r="I57" s="22"/>
    </row>
    <row r="58" spans="1:12" ht="15">
      <c r="A58" s="17"/>
      <c r="B58" s="30"/>
      <c r="C58" s="13"/>
      <c r="D58" s="30"/>
      <c r="E58" s="21"/>
      <c r="F58" s="22"/>
      <c r="G58" s="22"/>
      <c r="H58" s="22"/>
      <c r="I58" s="22"/>
      <c r="L58" s="12" t="s">
        <v>8</v>
      </c>
    </row>
    <row r="59" spans="1:9" ht="15">
      <c r="A59" s="17"/>
      <c r="B59" s="30"/>
      <c r="C59" s="13"/>
      <c r="D59" s="30"/>
      <c r="E59" s="21"/>
      <c r="F59" s="22"/>
      <c r="G59" s="22"/>
      <c r="H59" s="22"/>
      <c r="I59" s="33"/>
    </row>
    <row r="60" spans="1:9" ht="15">
      <c r="A60" s="17"/>
      <c r="B60" s="30"/>
      <c r="C60" s="13"/>
      <c r="D60" s="30"/>
      <c r="E60" s="21"/>
      <c r="F60" s="22"/>
      <c r="G60" s="22"/>
      <c r="H60" s="22"/>
      <c r="I60" s="22"/>
    </row>
    <row r="61" spans="1:9" ht="15">
      <c r="A61" s="17"/>
      <c r="B61" s="30"/>
      <c r="C61" s="13"/>
      <c r="D61" s="30"/>
      <c r="E61" s="21"/>
      <c r="F61" s="22"/>
      <c r="G61" s="22"/>
      <c r="H61" s="22"/>
      <c r="I61" s="22"/>
    </row>
    <row r="62" spans="1:9" ht="15">
      <c r="A62" s="17"/>
      <c r="B62" s="30"/>
      <c r="C62" s="13"/>
      <c r="D62" s="30"/>
      <c r="E62" s="21"/>
      <c r="F62" s="22"/>
      <c r="G62" s="22"/>
      <c r="H62" s="22"/>
      <c r="I62" s="22"/>
    </row>
    <row r="63" spans="1:9" ht="15">
      <c r="A63" s="17"/>
      <c r="B63" s="30"/>
      <c r="C63" s="13"/>
      <c r="D63" s="30"/>
      <c r="E63" s="21"/>
      <c r="F63" s="22"/>
      <c r="G63" s="22"/>
      <c r="H63" s="22"/>
      <c r="I63" s="22"/>
    </row>
    <row r="64" spans="1:9" ht="15">
      <c r="A64" s="17"/>
      <c r="B64" s="30"/>
      <c r="C64" s="13"/>
      <c r="D64" s="30"/>
      <c r="E64" s="21"/>
      <c r="F64" s="22"/>
      <c r="G64" s="22"/>
      <c r="H64" s="22"/>
      <c r="I64" s="33"/>
    </row>
    <row r="65" spans="1:9" ht="15">
      <c r="A65" s="17"/>
      <c r="B65" s="30"/>
      <c r="C65" s="13"/>
      <c r="D65" s="30"/>
      <c r="E65" s="21"/>
      <c r="F65" s="22"/>
      <c r="G65" s="22"/>
      <c r="H65" s="22"/>
      <c r="I65" s="33"/>
    </row>
    <row r="66" spans="1:9" ht="15">
      <c r="A66" s="17"/>
      <c r="B66" s="30"/>
      <c r="C66" s="14"/>
      <c r="D66" s="30"/>
      <c r="E66" s="21"/>
      <c r="F66" s="22"/>
      <c r="G66" s="22"/>
      <c r="H66" s="22"/>
      <c r="I66" s="22"/>
    </row>
    <row r="67" spans="1:10" ht="15">
      <c r="A67" s="17"/>
      <c r="B67" s="30"/>
      <c r="C67" s="13"/>
      <c r="D67" s="30"/>
      <c r="E67" s="21"/>
      <c r="F67" s="22"/>
      <c r="G67" s="22"/>
      <c r="H67" s="22"/>
      <c r="I67" s="22"/>
      <c r="J67" s="18"/>
    </row>
    <row r="68" spans="1:9" ht="15">
      <c r="A68" s="17"/>
      <c r="B68" s="30"/>
      <c r="C68" s="13"/>
      <c r="D68" s="30"/>
      <c r="E68" s="21"/>
      <c r="F68" s="22"/>
      <c r="G68" s="22"/>
      <c r="H68" s="22"/>
      <c r="I68" s="22"/>
    </row>
    <row r="69" spans="1:9" ht="15">
      <c r="A69" s="25"/>
      <c r="B69" s="34"/>
      <c r="C69" s="26"/>
      <c r="D69" s="34"/>
      <c r="E69" s="27"/>
      <c r="F69" s="35"/>
      <c r="G69" s="35"/>
      <c r="H69" s="35"/>
      <c r="I69" s="35"/>
    </row>
    <row r="70" spans="1:10" ht="18.75" thickBot="1">
      <c r="A70" s="25"/>
      <c r="B70" s="34"/>
      <c r="C70" s="29"/>
      <c r="D70" s="36"/>
      <c r="E70" s="28"/>
      <c r="F70" s="37"/>
      <c r="G70" s="37"/>
      <c r="H70" s="37"/>
      <c r="I70" s="38"/>
      <c r="J70" s="18"/>
    </row>
    <row r="71" spans="1:10" ht="16.5" thickBot="1">
      <c r="A71" s="42"/>
      <c r="B71" s="34"/>
      <c r="C71" s="39"/>
      <c r="D71" s="34"/>
      <c r="E71" s="27"/>
      <c r="F71" s="35"/>
      <c r="G71" s="35"/>
      <c r="H71" s="35"/>
      <c r="I71" s="40"/>
      <c r="J71" s="19"/>
    </row>
  </sheetData>
  <sheetProtection/>
  <mergeCells count="3">
    <mergeCell ref="A3:C3"/>
    <mergeCell ref="A4:C4"/>
    <mergeCell ref="A5:I5"/>
  </mergeCells>
  <printOptions horizontalCentered="1"/>
  <pageMargins left="0.7874015748031497" right="0.3937007874015748" top="0.52" bottom="0.5905511811023623" header="0.5118110236220472" footer="0.5118110236220472"/>
  <pageSetup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view="pageBreakPreview" zoomScale="85" zoomScaleNormal="6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C29" sqref="C29"/>
    </sheetView>
  </sheetViews>
  <sheetFormatPr defaultColWidth="10.28125" defaultRowHeight="12.75"/>
  <cols>
    <col min="1" max="1" width="13.28125" style="12" customWidth="1"/>
    <col min="2" max="2" width="5.140625" style="12" customWidth="1"/>
    <col min="3" max="3" width="46.57421875" style="12" customWidth="1"/>
    <col min="4" max="4" width="6.140625" style="12" customWidth="1"/>
    <col min="5" max="5" width="7.140625" style="12" customWidth="1"/>
    <col min="6" max="6" width="5.57421875" style="12" customWidth="1"/>
    <col min="7" max="7" width="7.8515625" style="12" customWidth="1"/>
    <col min="8" max="8" width="6.8515625" style="12" customWidth="1"/>
    <col min="9" max="9" width="6.7109375" style="12" customWidth="1"/>
    <col min="10" max="10" width="5.140625" style="12" customWidth="1"/>
    <col min="11" max="11" width="8.28125" style="12" customWidth="1"/>
    <col min="12" max="12" width="6.421875" style="12" customWidth="1"/>
    <col min="13" max="13" width="12.140625" style="12" customWidth="1"/>
    <col min="14" max="16384" width="10.28125" style="12" customWidth="1"/>
  </cols>
  <sheetData>
    <row r="1" spans="1:13" ht="15.75">
      <c r="A1" s="65" t="s">
        <v>26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ht="15.75">
      <c r="A2" s="69" t="s">
        <v>27</v>
      </c>
      <c r="B2" s="70"/>
      <c r="C2" s="71"/>
      <c r="D2" s="71"/>
      <c r="E2" s="72" t="s">
        <v>245</v>
      </c>
      <c r="F2" s="71"/>
      <c r="G2" s="71"/>
      <c r="H2" s="71"/>
      <c r="I2" s="71"/>
      <c r="J2" s="71"/>
      <c r="K2" s="71"/>
      <c r="L2" s="71"/>
      <c r="M2" s="73"/>
    </row>
    <row r="3" spans="1:13" ht="15.75">
      <c r="A3" s="457" t="s">
        <v>37</v>
      </c>
      <c r="B3" s="458"/>
      <c r="C3" s="458"/>
      <c r="D3" s="71"/>
      <c r="E3" s="72" t="s">
        <v>257</v>
      </c>
      <c r="F3" s="71"/>
      <c r="G3" s="71"/>
      <c r="H3" s="71"/>
      <c r="I3" s="71"/>
      <c r="J3" s="71"/>
      <c r="K3" s="71"/>
      <c r="L3" s="71"/>
      <c r="M3" s="73"/>
    </row>
    <row r="4" spans="1:13" ht="15.75">
      <c r="A4" s="457" t="s">
        <v>160</v>
      </c>
      <c r="B4" s="458"/>
      <c r="C4" s="458"/>
      <c r="D4" s="71"/>
      <c r="E4" s="72" t="s">
        <v>29</v>
      </c>
      <c r="F4" s="71"/>
      <c r="G4" s="71"/>
      <c r="H4" s="71"/>
      <c r="I4" s="71"/>
      <c r="J4" s="71"/>
      <c r="K4" s="71"/>
      <c r="L4" s="71"/>
      <c r="M4" s="73"/>
    </row>
    <row r="5" spans="1:13" ht="15.75">
      <c r="A5" s="459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</row>
    <row r="6" spans="1:13" ht="16.5" thickBot="1">
      <c r="A6" s="74"/>
      <c r="B6" s="75"/>
      <c r="C6" s="59" t="s">
        <v>123</v>
      </c>
      <c r="D6" s="75"/>
      <c r="E6" s="76" t="s">
        <v>246</v>
      </c>
      <c r="F6" s="75"/>
      <c r="G6" s="75"/>
      <c r="H6" s="75"/>
      <c r="I6" s="75"/>
      <c r="J6" s="75"/>
      <c r="K6" s="75"/>
      <c r="L6" s="75"/>
      <c r="M6" s="77"/>
    </row>
    <row r="7" spans="1:13" ht="24.75" thickTop="1">
      <c r="A7" s="149" t="s">
        <v>39</v>
      </c>
      <c r="B7" s="149" t="s">
        <v>0</v>
      </c>
      <c r="C7" s="149" t="s">
        <v>30</v>
      </c>
      <c r="D7" s="149" t="s">
        <v>114</v>
      </c>
      <c r="E7" s="149" t="s">
        <v>115</v>
      </c>
      <c r="F7" s="149" t="s">
        <v>116</v>
      </c>
      <c r="G7" s="149" t="s">
        <v>117</v>
      </c>
      <c r="H7" s="149" t="s">
        <v>118</v>
      </c>
      <c r="I7" s="149" t="s">
        <v>119</v>
      </c>
      <c r="J7" s="149" t="s">
        <v>120</v>
      </c>
      <c r="K7" s="149" t="s">
        <v>121</v>
      </c>
      <c r="L7" s="149" t="s">
        <v>122</v>
      </c>
      <c r="M7" s="149" t="s">
        <v>2</v>
      </c>
    </row>
    <row r="8" spans="1:13" ht="15.75">
      <c r="A8" s="150"/>
      <c r="B8" s="151" t="s">
        <v>55</v>
      </c>
      <c r="C8" s="152" t="s">
        <v>152</v>
      </c>
      <c r="D8" s="153"/>
      <c r="E8" s="154"/>
      <c r="F8" s="155"/>
      <c r="G8" s="156"/>
      <c r="H8" s="155"/>
      <c r="I8" s="156"/>
      <c r="J8" s="155"/>
      <c r="K8" s="156"/>
      <c r="L8" s="155"/>
      <c r="M8" s="157"/>
    </row>
    <row r="9" spans="1:13" ht="72.75" customHeight="1">
      <c r="A9" s="261" t="s">
        <v>19</v>
      </c>
      <c r="B9" s="79" t="s">
        <v>56</v>
      </c>
      <c r="C9" s="83" t="s">
        <v>40</v>
      </c>
      <c r="D9" s="79" t="s">
        <v>41</v>
      </c>
      <c r="E9" s="295"/>
      <c r="F9" s="296"/>
      <c r="G9" s="316"/>
      <c r="H9" s="298"/>
      <c r="I9" s="317"/>
      <c r="J9" s="298"/>
      <c r="K9" s="317"/>
      <c r="L9" s="298"/>
      <c r="M9" s="332">
        <f>ROUND(SUM(M10),2)</f>
        <v>7920</v>
      </c>
    </row>
    <row r="10" spans="1:13" ht="21" customHeight="1">
      <c r="A10" s="261"/>
      <c r="B10" s="79"/>
      <c r="C10" s="83"/>
      <c r="D10" s="79"/>
      <c r="E10" s="295"/>
      <c r="F10" s="296"/>
      <c r="G10" s="316">
        <v>1320</v>
      </c>
      <c r="H10" s="298">
        <v>6</v>
      </c>
      <c r="I10" s="317"/>
      <c r="J10" s="298"/>
      <c r="K10" s="317"/>
      <c r="L10" s="298"/>
      <c r="M10" s="299">
        <f>ROUND(SUM(G10*H10),2)</f>
        <v>7920</v>
      </c>
    </row>
    <row r="11" spans="1:13" ht="41.25" customHeight="1">
      <c r="A11" s="262" t="s">
        <v>20</v>
      </c>
      <c r="B11" s="79" t="s">
        <v>57</v>
      </c>
      <c r="C11" s="83" t="s">
        <v>42</v>
      </c>
      <c r="D11" s="79" t="s">
        <v>53</v>
      </c>
      <c r="E11" s="295"/>
      <c r="F11" s="296"/>
      <c r="G11" s="297"/>
      <c r="H11" s="298"/>
      <c r="I11" s="317"/>
      <c r="J11" s="298"/>
      <c r="K11" s="317"/>
      <c r="L11" s="298"/>
      <c r="M11" s="332">
        <f>ROUND(SUM(M12),2)</f>
        <v>950.4</v>
      </c>
    </row>
    <row r="12" spans="1:13" ht="18" customHeight="1">
      <c r="A12" s="262"/>
      <c r="B12" s="79"/>
      <c r="C12" s="83"/>
      <c r="D12" s="79"/>
      <c r="E12" s="295"/>
      <c r="F12" s="296"/>
      <c r="G12" s="297"/>
      <c r="H12" s="298"/>
      <c r="I12" s="317">
        <v>0.12</v>
      </c>
      <c r="J12" s="298"/>
      <c r="K12" s="317">
        <v>7920</v>
      </c>
      <c r="L12" s="298"/>
      <c r="M12" s="299">
        <f>ROUND(SUM(I12*K12),2)</f>
        <v>950.4</v>
      </c>
    </row>
    <row r="13" spans="1:13" ht="39.75" customHeight="1">
      <c r="A13" s="262" t="s">
        <v>25</v>
      </c>
      <c r="B13" s="79" t="s">
        <v>58</v>
      </c>
      <c r="C13" s="83" t="s">
        <v>43</v>
      </c>
      <c r="D13" s="79" t="s">
        <v>53</v>
      </c>
      <c r="E13" s="300"/>
      <c r="F13" s="296"/>
      <c r="G13" s="297"/>
      <c r="H13" s="298"/>
      <c r="I13" s="317"/>
      <c r="J13" s="298"/>
      <c r="K13" s="317"/>
      <c r="L13" s="298"/>
      <c r="M13" s="332">
        <f>ROUND(SUM(M14),2)</f>
        <v>950.4</v>
      </c>
    </row>
    <row r="14" spans="1:13" ht="19.5" customHeight="1">
      <c r="A14" s="262"/>
      <c r="B14" s="79"/>
      <c r="C14" s="83"/>
      <c r="D14" s="79"/>
      <c r="E14" s="300"/>
      <c r="F14" s="296"/>
      <c r="G14" s="297"/>
      <c r="H14" s="298"/>
      <c r="I14" s="317">
        <v>0.12</v>
      </c>
      <c r="J14" s="298"/>
      <c r="K14" s="317">
        <v>7920</v>
      </c>
      <c r="L14" s="298"/>
      <c r="M14" s="299">
        <f>ROUND(SUM(I14*K14),2)</f>
        <v>950.4</v>
      </c>
    </row>
    <row r="15" spans="1:13" ht="72.75" customHeight="1">
      <c r="A15" s="262" t="s">
        <v>255</v>
      </c>
      <c r="B15" s="79" t="s">
        <v>59</v>
      </c>
      <c r="C15" s="83" t="s">
        <v>256</v>
      </c>
      <c r="D15" s="79" t="s">
        <v>54</v>
      </c>
      <c r="E15" s="300"/>
      <c r="F15" s="296"/>
      <c r="G15" s="297"/>
      <c r="H15" s="298"/>
      <c r="I15" s="317"/>
      <c r="J15" s="298"/>
      <c r="K15" s="317"/>
      <c r="L15" s="298"/>
      <c r="M15" s="332">
        <f>ROUND(SUM(M16),2)</f>
        <v>68428.8</v>
      </c>
    </row>
    <row r="16" spans="1:13" ht="18" customHeight="1">
      <c r="A16" s="262"/>
      <c r="B16" s="79"/>
      <c r="C16" s="83"/>
      <c r="D16" s="79"/>
      <c r="E16" s="295"/>
      <c r="F16" s="296">
        <v>1.8</v>
      </c>
      <c r="G16" s="316">
        <v>40</v>
      </c>
      <c r="H16" s="298"/>
      <c r="I16" s="317"/>
      <c r="J16" s="298"/>
      <c r="K16" s="317"/>
      <c r="L16" s="298">
        <v>950.4</v>
      </c>
      <c r="M16" s="299">
        <f>ROUND(SUM(F16*G16*L16),2)</f>
        <v>68428.8</v>
      </c>
    </row>
    <row r="17" spans="1:13" ht="27" customHeight="1">
      <c r="A17" s="261" t="s">
        <v>21</v>
      </c>
      <c r="B17" s="79" t="s">
        <v>60</v>
      </c>
      <c r="C17" s="83" t="s">
        <v>44</v>
      </c>
      <c r="D17" s="79" t="s">
        <v>41</v>
      </c>
      <c r="E17" s="295"/>
      <c r="F17" s="296"/>
      <c r="G17" s="297"/>
      <c r="H17" s="298"/>
      <c r="I17" s="317"/>
      <c r="J17" s="298"/>
      <c r="K17" s="317"/>
      <c r="L17" s="298"/>
      <c r="M17" s="332">
        <f>ROUND(SUM(M18),2)</f>
        <v>7920</v>
      </c>
    </row>
    <row r="18" spans="1:13" ht="18" customHeight="1">
      <c r="A18" s="261"/>
      <c r="B18" s="79"/>
      <c r="C18" s="83"/>
      <c r="D18" s="79"/>
      <c r="E18" s="295"/>
      <c r="F18" s="296"/>
      <c r="G18" s="316">
        <v>1320</v>
      </c>
      <c r="H18" s="298">
        <v>6</v>
      </c>
      <c r="I18" s="317"/>
      <c r="J18" s="298"/>
      <c r="K18" s="317"/>
      <c r="L18" s="298"/>
      <c r="M18" s="299">
        <f>ROUND(SUM(G18*H18),2)</f>
        <v>7920</v>
      </c>
    </row>
    <row r="19" spans="1:14" ht="28.5" customHeight="1">
      <c r="A19" s="261" t="s">
        <v>22</v>
      </c>
      <c r="B19" s="79" t="s">
        <v>61</v>
      </c>
      <c r="C19" s="83" t="s">
        <v>45</v>
      </c>
      <c r="D19" s="79" t="s">
        <v>41</v>
      </c>
      <c r="E19" s="295"/>
      <c r="F19" s="296"/>
      <c r="G19" s="297"/>
      <c r="H19" s="298"/>
      <c r="I19" s="317"/>
      <c r="J19" s="298"/>
      <c r="K19" s="317"/>
      <c r="L19" s="298"/>
      <c r="M19" s="332">
        <f>ROUND(SUM(M20),2)</f>
        <v>7920</v>
      </c>
      <c r="N19" s="41"/>
    </row>
    <row r="20" spans="1:14" ht="18.75" customHeight="1">
      <c r="A20" s="261"/>
      <c r="B20" s="79"/>
      <c r="C20" s="83"/>
      <c r="D20" s="79"/>
      <c r="E20" s="295"/>
      <c r="F20" s="296"/>
      <c r="G20" s="316">
        <v>1320</v>
      </c>
      <c r="H20" s="298">
        <v>6</v>
      </c>
      <c r="I20" s="317"/>
      <c r="J20" s="298"/>
      <c r="K20" s="317"/>
      <c r="L20" s="298"/>
      <c r="M20" s="299">
        <f>ROUND(SUM(G20*H20),2)</f>
        <v>7920</v>
      </c>
      <c r="N20" s="41"/>
    </row>
    <row r="21" spans="1:14" ht="86.25" customHeight="1">
      <c r="A21" s="261" t="s">
        <v>23</v>
      </c>
      <c r="B21" s="79" t="s">
        <v>62</v>
      </c>
      <c r="C21" s="83" t="s">
        <v>46</v>
      </c>
      <c r="D21" s="79" t="s">
        <v>53</v>
      </c>
      <c r="E21" s="314"/>
      <c r="F21" s="318"/>
      <c r="G21" s="319"/>
      <c r="H21" s="320"/>
      <c r="I21" s="321"/>
      <c r="J21" s="322"/>
      <c r="K21" s="321"/>
      <c r="L21" s="322"/>
      <c r="M21" s="332">
        <f>ROUND(SUM(M22),2)</f>
        <v>396</v>
      </c>
      <c r="N21" s="41"/>
    </row>
    <row r="22" spans="1:14" ht="15.75" customHeight="1">
      <c r="A22" s="261"/>
      <c r="B22" s="79"/>
      <c r="C22" s="83"/>
      <c r="D22" s="79"/>
      <c r="E22" s="314"/>
      <c r="F22" s="323"/>
      <c r="G22" s="324"/>
      <c r="H22" s="322"/>
      <c r="I22" s="322">
        <v>0.05</v>
      </c>
      <c r="J22" s="322"/>
      <c r="K22" s="322">
        <v>7920</v>
      </c>
      <c r="L22" s="322"/>
      <c r="M22" s="299">
        <f>ROUND(SUM(I22*K22),2)</f>
        <v>396</v>
      </c>
      <c r="N22" s="41"/>
    </row>
    <row r="23" spans="1:14" ht="27" customHeight="1">
      <c r="A23" s="262" t="s">
        <v>24</v>
      </c>
      <c r="B23" s="79" t="s">
        <v>63</v>
      </c>
      <c r="C23" s="83" t="s">
        <v>47</v>
      </c>
      <c r="D23" s="79" t="s">
        <v>18</v>
      </c>
      <c r="E23" s="314"/>
      <c r="F23" s="325"/>
      <c r="G23" s="326"/>
      <c r="H23" s="322"/>
      <c r="I23" s="321"/>
      <c r="J23" s="322"/>
      <c r="K23" s="321"/>
      <c r="L23" s="322"/>
      <c r="M23" s="332">
        <f>ROUND(SUM(M24),2)</f>
        <v>712.8</v>
      </c>
      <c r="N23" s="41"/>
    </row>
    <row r="24" spans="1:14" ht="18.75" customHeight="1">
      <c r="A24" s="262"/>
      <c r="B24" s="79"/>
      <c r="C24" s="83"/>
      <c r="D24" s="79"/>
      <c r="E24" s="314"/>
      <c r="F24" s="325">
        <v>1.8</v>
      </c>
      <c r="G24" s="326"/>
      <c r="H24" s="322"/>
      <c r="I24" s="321"/>
      <c r="J24" s="322"/>
      <c r="K24" s="321"/>
      <c r="L24" s="322">
        <v>396</v>
      </c>
      <c r="M24" s="299">
        <f>ROUND(SUM(F24*L24),2)</f>
        <v>712.8</v>
      </c>
      <c r="N24" s="41"/>
    </row>
    <row r="25" spans="1:14" ht="60.75" customHeight="1">
      <c r="A25" s="170" t="s">
        <v>83</v>
      </c>
      <c r="B25" s="79" t="s">
        <v>64</v>
      </c>
      <c r="C25" s="93" t="s">
        <v>84</v>
      </c>
      <c r="D25" s="302" t="s">
        <v>85</v>
      </c>
      <c r="E25" s="302"/>
      <c r="F25" s="327"/>
      <c r="G25" s="328"/>
      <c r="H25" s="329"/>
      <c r="I25" s="330"/>
      <c r="J25" s="331"/>
      <c r="K25" s="330"/>
      <c r="L25" s="331"/>
      <c r="M25" s="332">
        <f>ROUND(SUM(M26),2)</f>
        <v>34</v>
      </c>
      <c r="N25" s="41"/>
    </row>
    <row r="26" spans="1:14" ht="17.25" customHeight="1">
      <c r="A26" s="170"/>
      <c r="B26" s="79"/>
      <c r="C26" s="93" t="s">
        <v>124</v>
      </c>
      <c r="D26" s="302"/>
      <c r="E26" s="303">
        <v>34</v>
      </c>
      <c r="F26" s="327"/>
      <c r="G26" s="328"/>
      <c r="H26" s="329"/>
      <c r="I26" s="330"/>
      <c r="J26" s="331"/>
      <c r="K26" s="330"/>
      <c r="L26" s="331"/>
      <c r="M26" s="299">
        <f>ROUND(SUM(E26),2)</f>
        <v>34</v>
      </c>
      <c r="N26" s="41"/>
    </row>
    <row r="27" spans="1:14" ht="44.25" customHeight="1">
      <c r="A27" s="170" t="s">
        <v>86</v>
      </c>
      <c r="B27" s="79" t="s">
        <v>65</v>
      </c>
      <c r="C27" s="93" t="s">
        <v>87</v>
      </c>
      <c r="D27" s="302" t="s">
        <v>41</v>
      </c>
      <c r="E27" s="303"/>
      <c r="F27" s="327"/>
      <c r="G27" s="328"/>
      <c r="H27" s="329"/>
      <c r="I27" s="330"/>
      <c r="J27" s="331"/>
      <c r="K27" s="330"/>
      <c r="L27" s="331"/>
      <c r="M27" s="332">
        <f>ROUND(SUM(M28),2)</f>
        <v>24.48</v>
      </c>
      <c r="N27" s="41"/>
    </row>
    <row r="28" spans="1:14" ht="18.75" customHeight="1">
      <c r="A28" s="170"/>
      <c r="B28" s="79"/>
      <c r="C28" s="93"/>
      <c r="D28" s="302"/>
      <c r="E28" s="303">
        <v>34</v>
      </c>
      <c r="F28" s="327"/>
      <c r="G28" s="328">
        <v>1.2</v>
      </c>
      <c r="H28" s="329">
        <v>0.6</v>
      </c>
      <c r="I28" s="330"/>
      <c r="J28" s="331"/>
      <c r="K28" s="330"/>
      <c r="L28" s="331"/>
      <c r="M28" s="299">
        <f>ROUND(SUM(E28*G28*H28),2)</f>
        <v>24.48</v>
      </c>
      <c r="N28" s="41"/>
    </row>
    <row r="29" spans="1:14" ht="110.25" customHeight="1">
      <c r="A29" s="416" t="s">
        <v>88</v>
      </c>
      <c r="B29" s="79" t="s">
        <v>66</v>
      </c>
      <c r="C29" s="93" t="s">
        <v>89</v>
      </c>
      <c r="D29" s="302" t="s">
        <v>67</v>
      </c>
      <c r="E29" s="303"/>
      <c r="F29" s="327"/>
      <c r="G29" s="328"/>
      <c r="H29" s="329"/>
      <c r="I29" s="330"/>
      <c r="J29" s="331"/>
      <c r="K29" s="330"/>
      <c r="L29" s="331"/>
      <c r="M29" s="343">
        <f>ROUND(SUM(M30),2)</f>
        <v>102</v>
      </c>
      <c r="N29" s="41"/>
    </row>
    <row r="30" spans="1:14" ht="12.75">
      <c r="A30" s="414"/>
      <c r="B30" s="414"/>
      <c r="C30" s="415"/>
      <c r="D30" s="416"/>
      <c r="E30" s="373">
        <v>17</v>
      </c>
      <c r="F30" s="357"/>
      <c r="G30" s="358">
        <v>6</v>
      </c>
      <c r="H30" s="357"/>
      <c r="I30" s="358"/>
      <c r="J30" s="357"/>
      <c r="K30" s="358"/>
      <c r="L30" s="357"/>
      <c r="M30" s="300">
        <f>ROUND(SUM(E30*G30),2)</f>
        <v>102</v>
      </c>
      <c r="N30" s="41"/>
    </row>
    <row r="31" spans="1:13" ht="15">
      <c r="A31" s="432"/>
      <c r="B31" s="418"/>
      <c r="C31" s="13"/>
      <c r="D31" s="418"/>
      <c r="E31" s="21"/>
      <c r="F31" s="421"/>
      <c r="G31" s="22"/>
      <c r="H31" s="421"/>
      <c r="I31" s="22"/>
      <c r="J31" s="421"/>
      <c r="K31" s="22"/>
      <c r="L31" s="421"/>
      <c r="M31" s="421"/>
    </row>
    <row r="32" spans="1:13" ht="15">
      <c r="A32" s="432"/>
      <c r="B32" s="418"/>
      <c r="C32" s="13"/>
      <c r="D32" s="418"/>
      <c r="E32" s="21"/>
      <c r="F32" s="421"/>
      <c r="G32" s="22"/>
      <c r="H32" s="421"/>
      <c r="I32" s="22"/>
      <c r="J32" s="421"/>
      <c r="K32" s="22"/>
      <c r="L32" s="421"/>
      <c r="M32" s="421"/>
    </row>
    <row r="33" spans="1:13" ht="15">
      <c r="A33" s="432"/>
      <c r="B33" s="418"/>
      <c r="C33" s="13"/>
      <c r="D33" s="418"/>
      <c r="E33" s="21"/>
      <c r="F33" s="421"/>
      <c r="G33" s="22"/>
      <c r="H33" s="421"/>
      <c r="I33" s="22"/>
      <c r="J33" s="421"/>
      <c r="K33" s="22"/>
      <c r="L33" s="421"/>
      <c r="M33" s="421"/>
    </row>
    <row r="34" spans="1:13" ht="15">
      <c r="A34" s="432"/>
      <c r="B34" s="418"/>
      <c r="C34" s="13"/>
      <c r="D34" s="418"/>
      <c r="E34" s="21"/>
      <c r="F34" s="421"/>
      <c r="G34" s="22"/>
      <c r="H34" s="421"/>
      <c r="I34" s="22"/>
      <c r="J34" s="421"/>
      <c r="K34" s="22"/>
      <c r="L34" s="421"/>
      <c r="M34" s="421"/>
    </row>
    <row r="35" spans="1:13" ht="15">
      <c r="A35" s="432"/>
      <c r="B35" s="418"/>
      <c r="C35" s="13"/>
      <c r="D35" s="418"/>
      <c r="E35" s="21"/>
      <c r="F35" s="421"/>
      <c r="G35" s="22"/>
      <c r="H35" s="421"/>
      <c r="I35" s="22"/>
      <c r="J35" s="421"/>
      <c r="K35" s="22"/>
      <c r="L35" s="421"/>
      <c r="M35" s="421"/>
    </row>
    <row r="36" spans="1:13" ht="15">
      <c r="A36" s="432"/>
      <c r="B36" s="418"/>
      <c r="C36" s="13"/>
      <c r="D36" s="418"/>
      <c r="E36" s="21"/>
      <c r="F36" s="421"/>
      <c r="G36" s="22"/>
      <c r="H36" s="421"/>
      <c r="I36" s="22"/>
      <c r="J36" s="421"/>
      <c r="K36" s="22"/>
      <c r="L36" s="421"/>
      <c r="M36" s="421"/>
    </row>
    <row r="37" spans="1:13" ht="15">
      <c r="A37" s="432"/>
      <c r="B37" s="418"/>
      <c r="C37" s="13"/>
      <c r="D37" s="418"/>
      <c r="E37" s="21"/>
      <c r="F37" s="421"/>
      <c r="G37" s="22"/>
      <c r="H37" s="421"/>
      <c r="I37" s="22"/>
      <c r="J37" s="421"/>
      <c r="K37" s="22"/>
      <c r="L37" s="421"/>
      <c r="M37" s="421"/>
    </row>
    <row r="38" spans="1:13" ht="15">
      <c r="A38" s="432"/>
      <c r="B38" s="418"/>
      <c r="C38" s="13"/>
      <c r="D38" s="418"/>
      <c r="E38" s="21"/>
      <c r="F38" s="421"/>
      <c r="G38" s="22"/>
      <c r="H38" s="421"/>
      <c r="I38" s="22"/>
      <c r="J38" s="421"/>
      <c r="K38" s="22"/>
      <c r="L38" s="421"/>
      <c r="M38" s="421"/>
    </row>
    <row r="39" spans="1:13" ht="15">
      <c r="A39" s="432"/>
      <c r="B39" s="418"/>
      <c r="C39" s="13"/>
      <c r="D39" s="418"/>
      <c r="E39" s="21"/>
      <c r="F39" s="421"/>
      <c r="G39" s="22"/>
      <c r="H39" s="421"/>
      <c r="I39" s="22"/>
      <c r="J39" s="421"/>
      <c r="K39" s="22"/>
      <c r="L39" s="421"/>
      <c r="M39" s="421"/>
    </row>
    <row r="40" spans="1:13" ht="15">
      <c r="A40" s="432"/>
      <c r="B40" s="418"/>
      <c r="C40" s="13"/>
      <c r="D40" s="418"/>
      <c r="E40" s="21"/>
      <c r="F40" s="421"/>
      <c r="G40" s="22"/>
      <c r="H40" s="421"/>
      <c r="I40" s="22"/>
      <c r="J40" s="421"/>
      <c r="K40" s="22"/>
      <c r="L40" s="421"/>
      <c r="M40" s="421"/>
    </row>
    <row r="41" spans="1:13" ht="15.75">
      <c r="A41" s="432"/>
      <c r="B41" s="418"/>
      <c r="C41" s="13"/>
      <c r="D41" s="418"/>
      <c r="E41" s="21"/>
      <c r="F41" s="421"/>
      <c r="G41" s="22"/>
      <c r="H41" s="421"/>
      <c r="I41" s="22"/>
      <c r="J41" s="421"/>
      <c r="K41" s="22"/>
      <c r="L41" s="421"/>
      <c r="M41" s="431"/>
    </row>
    <row r="42" spans="1:13" ht="15.75">
      <c r="A42" s="432"/>
      <c r="B42" s="419"/>
      <c r="C42" s="16"/>
      <c r="D42" s="418"/>
      <c r="E42" s="21"/>
      <c r="F42" s="421"/>
      <c r="G42" s="22"/>
      <c r="H42" s="421"/>
      <c r="I42" s="22"/>
      <c r="J42" s="421"/>
      <c r="K42" s="22"/>
      <c r="L42" s="421"/>
      <c r="M42" s="421"/>
    </row>
    <row r="43" spans="1:13" ht="15.75">
      <c r="A43" s="432"/>
      <c r="B43" s="418"/>
      <c r="C43" s="13"/>
      <c r="D43" s="418"/>
      <c r="E43" s="21"/>
      <c r="F43" s="421"/>
      <c r="G43" s="22"/>
      <c r="H43" s="421"/>
      <c r="I43" s="22"/>
      <c r="J43" s="421"/>
      <c r="K43" s="22"/>
      <c r="L43" s="421"/>
      <c r="M43" s="431"/>
    </row>
    <row r="44" spans="1:13" ht="15.75">
      <c r="A44" s="432"/>
      <c r="B44" s="418"/>
      <c r="C44" s="13"/>
      <c r="D44" s="418"/>
      <c r="E44" s="21"/>
      <c r="F44" s="421"/>
      <c r="G44" s="22"/>
      <c r="H44" s="421"/>
      <c r="I44" s="22"/>
      <c r="J44" s="421"/>
      <c r="K44" s="22"/>
      <c r="L44" s="421"/>
      <c r="M44" s="431"/>
    </row>
    <row r="45" spans="1:13" ht="16.5" thickBot="1">
      <c r="A45" s="427"/>
      <c r="B45" s="425"/>
      <c r="C45" s="426"/>
      <c r="D45" s="427"/>
      <c r="E45" s="428"/>
      <c r="F45" s="429"/>
      <c r="G45" s="430"/>
      <c r="H45" s="429"/>
      <c r="I45" s="430"/>
      <c r="J45" s="429"/>
      <c r="K45" s="430"/>
      <c r="L45" s="429"/>
      <c r="M45" s="429"/>
    </row>
    <row r="46" spans="1:13" ht="15">
      <c r="A46" s="17"/>
      <c r="B46" s="30"/>
      <c r="C46" s="13"/>
      <c r="D46" s="30"/>
      <c r="E46" s="21"/>
      <c r="F46" s="22"/>
      <c r="G46" s="22"/>
      <c r="H46" s="22"/>
      <c r="I46" s="22"/>
      <c r="J46" s="22"/>
      <c r="K46" s="22"/>
      <c r="L46" s="22"/>
      <c r="M46" s="22"/>
    </row>
    <row r="47" spans="1:13" ht="15">
      <c r="A47" s="17"/>
      <c r="B47" s="30"/>
      <c r="C47" s="14"/>
      <c r="D47" s="30"/>
      <c r="E47" s="21"/>
      <c r="F47" s="22"/>
      <c r="G47" s="22"/>
      <c r="H47" s="22"/>
      <c r="I47" s="22"/>
      <c r="J47" s="22"/>
      <c r="K47" s="22"/>
      <c r="L47" s="22"/>
      <c r="M47" s="33"/>
    </row>
    <row r="48" spans="1:13" ht="15">
      <c r="A48" s="17"/>
      <c r="B48" s="30"/>
      <c r="C48" s="13"/>
      <c r="D48" s="30"/>
      <c r="E48" s="21"/>
      <c r="F48" s="22"/>
      <c r="G48" s="22"/>
      <c r="H48" s="22"/>
      <c r="I48" s="22"/>
      <c r="J48" s="22"/>
      <c r="K48" s="22"/>
      <c r="L48" s="22"/>
      <c r="M48" s="22"/>
    </row>
    <row r="49" spans="1:13" ht="15.75">
      <c r="A49" s="17"/>
      <c r="B49" s="30"/>
      <c r="C49" s="13"/>
      <c r="D49" s="30"/>
      <c r="E49" s="21"/>
      <c r="F49" s="22"/>
      <c r="G49" s="22"/>
      <c r="H49" s="22"/>
      <c r="I49" s="22"/>
      <c r="J49" s="22"/>
      <c r="K49" s="22"/>
      <c r="L49" s="22"/>
      <c r="M49" s="31"/>
    </row>
    <row r="50" spans="1:13" ht="15">
      <c r="A50" s="17"/>
      <c r="B50" s="30"/>
      <c r="C50" s="13"/>
      <c r="D50" s="30"/>
      <c r="E50" s="21"/>
      <c r="F50" s="22"/>
      <c r="G50" s="22"/>
      <c r="H50" s="22"/>
      <c r="I50" s="22"/>
      <c r="J50" s="22"/>
      <c r="K50" s="22"/>
      <c r="L50" s="22"/>
      <c r="M50" s="22"/>
    </row>
    <row r="51" spans="1:13" ht="15">
      <c r="A51" s="17"/>
      <c r="B51" s="30"/>
      <c r="C51" s="13"/>
      <c r="D51" s="30"/>
      <c r="E51" s="21"/>
      <c r="F51" s="22"/>
      <c r="G51" s="22"/>
      <c r="H51" s="22"/>
      <c r="I51" s="22"/>
      <c r="J51" s="22"/>
      <c r="K51" s="22"/>
      <c r="L51" s="22"/>
      <c r="M51" s="22"/>
    </row>
    <row r="52" spans="1:13" ht="15">
      <c r="A52" s="17"/>
      <c r="B52" s="30"/>
      <c r="C52" s="13"/>
      <c r="D52" s="30"/>
      <c r="E52" s="21"/>
      <c r="F52" s="22"/>
      <c r="G52" s="22"/>
      <c r="H52" s="22"/>
      <c r="I52" s="22"/>
      <c r="J52" s="22"/>
      <c r="K52" s="22"/>
      <c r="L52" s="22"/>
      <c r="M52" s="22"/>
    </row>
    <row r="53" spans="1:13" ht="15.75">
      <c r="A53" s="17"/>
      <c r="B53" s="30"/>
      <c r="C53" s="16"/>
      <c r="D53" s="30"/>
      <c r="E53" s="21"/>
      <c r="F53" s="22"/>
      <c r="G53" s="22"/>
      <c r="H53" s="22"/>
      <c r="I53" s="22"/>
      <c r="J53" s="22"/>
      <c r="K53" s="22"/>
      <c r="L53" s="22"/>
      <c r="M53" s="31"/>
    </row>
    <row r="54" spans="1:13" ht="15.75">
      <c r="A54" s="17"/>
      <c r="B54" s="30"/>
      <c r="C54" s="16"/>
      <c r="D54" s="30"/>
      <c r="E54" s="21"/>
      <c r="F54" s="22"/>
      <c r="G54" s="22"/>
      <c r="H54" s="22"/>
      <c r="I54" s="22"/>
      <c r="J54" s="22"/>
      <c r="K54" s="22"/>
      <c r="L54" s="22"/>
      <c r="M54" s="31"/>
    </row>
    <row r="55" spans="1:13" ht="15.75">
      <c r="A55" s="15"/>
      <c r="B55" s="32"/>
      <c r="C55" s="16"/>
      <c r="D55" s="30"/>
      <c r="E55" s="21"/>
      <c r="F55" s="22"/>
      <c r="G55" s="22"/>
      <c r="H55" s="22"/>
      <c r="I55" s="22"/>
      <c r="J55" s="22"/>
      <c r="K55" s="22"/>
      <c r="L55" s="22"/>
      <c r="M55" s="22"/>
    </row>
    <row r="56" spans="1:13" ht="15">
      <c r="A56" s="17"/>
      <c r="B56" s="30"/>
      <c r="C56" s="13"/>
      <c r="D56" s="30"/>
      <c r="E56" s="21"/>
      <c r="F56" s="22"/>
      <c r="G56" s="22"/>
      <c r="H56" s="22"/>
      <c r="I56" s="22"/>
      <c r="J56" s="22"/>
      <c r="K56" s="22"/>
      <c r="L56" s="22"/>
      <c r="M56" s="22"/>
    </row>
    <row r="57" spans="1:16" ht="15">
      <c r="A57" s="17"/>
      <c r="B57" s="30"/>
      <c r="C57" s="13"/>
      <c r="D57" s="30"/>
      <c r="E57" s="21"/>
      <c r="F57" s="22"/>
      <c r="G57" s="22"/>
      <c r="H57" s="22"/>
      <c r="I57" s="22"/>
      <c r="J57" s="22"/>
      <c r="K57" s="22"/>
      <c r="L57" s="22"/>
      <c r="M57" s="22"/>
      <c r="P57" s="12" t="s">
        <v>8</v>
      </c>
    </row>
    <row r="58" spans="1:13" ht="15">
      <c r="A58" s="17"/>
      <c r="B58" s="30"/>
      <c r="C58" s="13"/>
      <c r="D58" s="30"/>
      <c r="E58" s="21"/>
      <c r="F58" s="22"/>
      <c r="G58" s="22"/>
      <c r="H58" s="22"/>
      <c r="I58" s="22"/>
      <c r="J58" s="22"/>
      <c r="K58" s="22"/>
      <c r="L58" s="22"/>
      <c r="M58" s="33"/>
    </row>
    <row r="59" spans="1:13" ht="15">
      <c r="A59" s="17"/>
      <c r="B59" s="30"/>
      <c r="C59" s="13"/>
      <c r="D59" s="30"/>
      <c r="E59" s="21"/>
      <c r="F59" s="22"/>
      <c r="G59" s="22"/>
      <c r="H59" s="22"/>
      <c r="I59" s="22"/>
      <c r="J59" s="22"/>
      <c r="K59" s="22"/>
      <c r="L59" s="22"/>
      <c r="M59" s="22"/>
    </row>
    <row r="60" spans="1:13" ht="15">
      <c r="A60" s="17"/>
      <c r="B60" s="30"/>
      <c r="C60" s="13"/>
      <c r="D60" s="30"/>
      <c r="E60" s="21"/>
      <c r="F60" s="22"/>
      <c r="G60" s="22"/>
      <c r="H60" s="22"/>
      <c r="I60" s="22"/>
      <c r="J60" s="22"/>
      <c r="K60" s="22"/>
      <c r="L60" s="22"/>
      <c r="M60" s="22"/>
    </row>
    <row r="61" spans="1:13" ht="15">
      <c r="A61" s="17"/>
      <c r="B61" s="30"/>
      <c r="C61" s="13"/>
      <c r="D61" s="30"/>
      <c r="E61" s="21"/>
      <c r="F61" s="22"/>
      <c r="G61" s="22"/>
      <c r="H61" s="22"/>
      <c r="I61" s="22"/>
      <c r="J61" s="22"/>
      <c r="K61" s="22"/>
      <c r="L61" s="22"/>
      <c r="M61" s="22"/>
    </row>
    <row r="62" spans="1:13" ht="15">
      <c r="A62" s="17"/>
      <c r="B62" s="30"/>
      <c r="C62" s="13"/>
      <c r="D62" s="30"/>
      <c r="E62" s="21"/>
      <c r="F62" s="22"/>
      <c r="G62" s="22"/>
      <c r="H62" s="22"/>
      <c r="I62" s="22"/>
      <c r="J62" s="22"/>
      <c r="K62" s="22"/>
      <c r="L62" s="22"/>
      <c r="M62" s="22"/>
    </row>
    <row r="63" spans="1:13" ht="15">
      <c r="A63" s="17"/>
      <c r="B63" s="30"/>
      <c r="C63" s="13"/>
      <c r="D63" s="30"/>
      <c r="E63" s="21"/>
      <c r="F63" s="22"/>
      <c r="G63" s="22"/>
      <c r="H63" s="22"/>
      <c r="I63" s="22"/>
      <c r="J63" s="22"/>
      <c r="K63" s="22"/>
      <c r="L63" s="22"/>
      <c r="M63" s="33"/>
    </row>
    <row r="64" spans="1:13" ht="15">
      <c r="A64" s="17"/>
      <c r="B64" s="30"/>
      <c r="C64" s="13"/>
      <c r="D64" s="30"/>
      <c r="E64" s="21"/>
      <c r="F64" s="22"/>
      <c r="G64" s="22"/>
      <c r="H64" s="22"/>
      <c r="I64" s="22"/>
      <c r="J64" s="22"/>
      <c r="K64" s="22"/>
      <c r="L64" s="22"/>
      <c r="M64" s="33"/>
    </row>
    <row r="65" spans="1:13" ht="15">
      <c r="A65" s="17"/>
      <c r="B65" s="30"/>
      <c r="C65" s="14"/>
      <c r="D65" s="30"/>
      <c r="E65" s="21"/>
      <c r="F65" s="22"/>
      <c r="G65" s="22"/>
      <c r="H65" s="22"/>
      <c r="I65" s="22"/>
      <c r="J65" s="22"/>
      <c r="K65" s="22"/>
      <c r="L65" s="22"/>
      <c r="M65" s="22"/>
    </row>
    <row r="66" spans="1:14" ht="15">
      <c r="A66" s="17"/>
      <c r="B66" s="30"/>
      <c r="C66" s="13"/>
      <c r="D66" s="30"/>
      <c r="E66" s="21"/>
      <c r="F66" s="22"/>
      <c r="G66" s="22"/>
      <c r="H66" s="22"/>
      <c r="I66" s="22"/>
      <c r="J66" s="22"/>
      <c r="K66" s="22"/>
      <c r="L66" s="22"/>
      <c r="M66" s="22"/>
      <c r="N66" s="18"/>
    </row>
    <row r="67" spans="1:13" ht="15">
      <c r="A67" s="17"/>
      <c r="B67" s="30"/>
      <c r="C67" s="13"/>
      <c r="D67" s="30"/>
      <c r="E67" s="21"/>
      <c r="F67" s="22"/>
      <c r="G67" s="22"/>
      <c r="H67" s="22"/>
      <c r="I67" s="22"/>
      <c r="J67" s="22"/>
      <c r="K67" s="22"/>
      <c r="L67" s="22"/>
      <c r="M67" s="22"/>
    </row>
    <row r="68" spans="1:13" ht="15">
      <c r="A68" s="25"/>
      <c r="B68" s="34"/>
      <c r="C68" s="26"/>
      <c r="D68" s="34"/>
      <c r="E68" s="27"/>
      <c r="F68" s="35"/>
      <c r="G68" s="35"/>
      <c r="H68" s="35"/>
      <c r="I68" s="35"/>
      <c r="J68" s="35"/>
      <c r="K68" s="35"/>
      <c r="L68" s="35"/>
      <c r="M68" s="35"/>
    </row>
    <row r="69" spans="1:14" ht="18.75" thickBot="1">
      <c r="A69" s="25"/>
      <c r="B69" s="34"/>
      <c r="C69" s="29"/>
      <c r="D69" s="36"/>
      <c r="E69" s="28"/>
      <c r="F69" s="37"/>
      <c r="G69" s="37"/>
      <c r="H69" s="37"/>
      <c r="I69" s="37"/>
      <c r="J69" s="37"/>
      <c r="K69" s="37"/>
      <c r="L69" s="37"/>
      <c r="M69" s="38"/>
      <c r="N69" s="18"/>
    </row>
    <row r="70" spans="1:14" ht="16.5" thickBot="1">
      <c r="A70" s="42"/>
      <c r="B70" s="34"/>
      <c r="C70" s="39"/>
      <c r="D70" s="34"/>
      <c r="E70" s="27"/>
      <c r="F70" s="35"/>
      <c r="G70" s="35"/>
      <c r="H70" s="35"/>
      <c r="I70" s="35"/>
      <c r="J70" s="35"/>
      <c r="K70" s="35"/>
      <c r="L70" s="35"/>
      <c r="M70" s="40"/>
      <c r="N70" s="19"/>
    </row>
  </sheetData>
  <sheetProtection/>
  <mergeCells count="3">
    <mergeCell ref="A3:C3"/>
    <mergeCell ref="A4:C4"/>
    <mergeCell ref="A5:M5"/>
  </mergeCells>
  <hyperlinks>
    <hyperlink ref="M7" r:id="rId1" display="DATA:Setembro/2010"/>
  </hyperlinks>
  <printOptions horizontalCentered="1"/>
  <pageMargins left="0.7874015748031497" right="0.3937007874015748" top="0.52" bottom="0.5905511811023623" header="0.5118110236220472" footer="0.5118110236220472"/>
  <pageSetup horizontalDpi="600" verticalDpi="600" orientation="portrait" paperSize="9" scale="6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="85" zoomScaleNormal="60" zoomScaleSheetLayoutView="85" zoomScalePageLayoutView="0" workbookViewId="0" topLeftCell="A16">
      <selection activeCell="P14" sqref="P14"/>
    </sheetView>
  </sheetViews>
  <sheetFormatPr defaultColWidth="10.28125" defaultRowHeight="12.75"/>
  <cols>
    <col min="1" max="1" width="14.00390625" style="12" customWidth="1"/>
    <col min="2" max="2" width="7.7109375" style="12" customWidth="1"/>
    <col min="3" max="3" width="52.8515625" style="12" customWidth="1"/>
    <col min="4" max="4" width="7.28125" style="12" customWidth="1"/>
    <col min="5" max="5" width="10.421875" style="12" customWidth="1"/>
    <col min="6" max="6" width="8.8515625" style="12" customWidth="1"/>
    <col min="7" max="7" width="9.57421875" style="12" customWidth="1"/>
    <col min="8" max="8" width="8.140625" style="12" customWidth="1"/>
    <col min="9" max="9" width="15.00390625" style="12" customWidth="1"/>
    <col min="10" max="16384" width="10.28125" style="12" customWidth="1"/>
  </cols>
  <sheetData>
    <row r="1" spans="1:9" ht="15.75">
      <c r="A1" s="65" t="s">
        <v>26</v>
      </c>
      <c r="B1" s="66"/>
      <c r="C1" s="67"/>
      <c r="D1" s="67"/>
      <c r="E1" s="67"/>
      <c r="F1" s="67"/>
      <c r="G1" s="67"/>
      <c r="H1" s="67"/>
      <c r="I1" s="68"/>
    </row>
    <row r="2" spans="1:9" ht="15.75">
      <c r="A2" s="69" t="s">
        <v>258</v>
      </c>
      <c r="B2" s="70"/>
      <c r="C2" s="71"/>
      <c r="D2" s="71"/>
      <c r="E2" s="72"/>
      <c r="F2" s="71"/>
      <c r="G2" s="71"/>
      <c r="H2" s="71"/>
      <c r="I2" s="73"/>
    </row>
    <row r="3" spans="1:9" ht="15.75">
      <c r="A3" s="457" t="s">
        <v>38</v>
      </c>
      <c r="B3" s="458"/>
      <c r="C3" s="458"/>
      <c r="D3" s="71"/>
      <c r="E3" s="72"/>
      <c r="F3" s="71"/>
      <c r="G3" s="71"/>
      <c r="H3" s="71"/>
      <c r="I3" s="73"/>
    </row>
    <row r="4" spans="1:9" ht="15.75">
      <c r="A4" s="457" t="s">
        <v>248</v>
      </c>
      <c r="B4" s="458"/>
      <c r="C4" s="458"/>
      <c r="D4" s="71"/>
      <c r="E4" s="72"/>
      <c r="F4" s="71"/>
      <c r="G4" s="71"/>
      <c r="H4" s="71"/>
      <c r="I4" s="73"/>
    </row>
    <row r="5" spans="1:9" ht="15.75">
      <c r="A5" s="459"/>
      <c r="B5" s="460"/>
      <c r="C5" s="460"/>
      <c r="D5" s="460"/>
      <c r="E5" s="460"/>
      <c r="F5" s="460"/>
      <c r="G5" s="460"/>
      <c r="H5" s="460"/>
      <c r="I5" s="460"/>
    </row>
    <row r="6" spans="1:9" ht="16.5" thickBot="1">
      <c r="A6" s="74"/>
      <c r="B6" s="75"/>
      <c r="C6" s="59" t="s">
        <v>5</v>
      </c>
      <c r="D6" s="75"/>
      <c r="E6" s="76" t="s">
        <v>246</v>
      </c>
      <c r="F6" s="75"/>
      <c r="G6" s="75"/>
      <c r="H6" s="75"/>
      <c r="I6" s="77"/>
    </row>
    <row r="7" spans="1:9" ht="38.25" customHeight="1" thickTop="1">
      <c r="A7" s="161" t="s">
        <v>39</v>
      </c>
      <c r="B7" s="161" t="s">
        <v>0</v>
      </c>
      <c r="C7" s="161" t="s">
        <v>30</v>
      </c>
      <c r="D7" s="161" t="s">
        <v>6</v>
      </c>
      <c r="E7" s="161" t="s">
        <v>7</v>
      </c>
      <c r="F7" s="161" t="s">
        <v>31</v>
      </c>
      <c r="G7" s="161" t="s">
        <v>32</v>
      </c>
      <c r="H7" s="161" t="s">
        <v>33</v>
      </c>
      <c r="I7" s="161" t="s">
        <v>34</v>
      </c>
    </row>
    <row r="8" spans="1:9" ht="31.5">
      <c r="A8" s="150"/>
      <c r="B8" s="162" t="s">
        <v>71</v>
      </c>
      <c r="C8" s="163" t="s">
        <v>247</v>
      </c>
      <c r="D8" s="153"/>
      <c r="E8" s="164"/>
      <c r="F8" s="165"/>
      <c r="G8" s="166"/>
      <c r="H8" s="165"/>
      <c r="I8" s="167">
        <f>ROUND(SUM(I9:I19),2)</f>
        <v>122805.5</v>
      </c>
    </row>
    <row r="9" spans="1:9" ht="63.75" customHeight="1">
      <c r="A9" s="168" t="s">
        <v>19</v>
      </c>
      <c r="B9" s="79" t="s">
        <v>72</v>
      </c>
      <c r="C9" s="83" t="s">
        <v>40</v>
      </c>
      <c r="D9" s="214" t="s">
        <v>41</v>
      </c>
      <c r="E9" s="304">
        <f>'MC Vale dos Sonhos Joaquim'!M9</f>
        <v>2700</v>
      </c>
      <c r="F9" s="305">
        <v>0.9</v>
      </c>
      <c r="G9" s="306">
        <v>0.2977</v>
      </c>
      <c r="H9" s="307">
        <f>F9*(1+G9)</f>
        <v>1.1679300000000001</v>
      </c>
      <c r="I9" s="308">
        <f>ROUND(SUM(E9*H9),2)</f>
        <v>3153.41</v>
      </c>
    </row>
    <row r="10" spans="1:9" ht="37.5" customHeight="1">
      <c r="A10" s="169" t="s">
        <v>20</v>
      </c>
      <c r="B10" s="79" t="s">
        <v>73</v>
      </c>
      <c r="C10" s="83" t="s">
        <v>42</v>
      </c>
      <c r="D10" s="214" t="s">
        <v>53</v>
      </c>
      <c r="E10" s="304">
        <f>'MC Vale dos Sonhos Joaquim'!M11</f>
        <v>324</v>
      </c>
      <c r="F10" s="305">
        <v>8.96</v>
      </c>
      <c r="G10" s="306">
        <v>0.2977</v>
      </c>
      <c r="H10" s="307">
        <f aca="true" t="shared" si="0" ref="H10:H15">F10*(1+G10)</f>
        <v>11.627392000000002</v>
      </c>
      <c r="I10" s="308">
        <f aca="true" t="shared" si="1" ref="I10:I15">ROUND(SUM(E10*H10),2)</f>
        <v>3767.28</v>
      </c>
    </row>
    <row r="11" spans="1:9" ht="39" customHeight="1">
      <c r="A11" s="262" t="s">
        <v>25</v>
      </c>
      <c r="B11" s="79" t="s">
        <v>74</v>
      </c>
      <c r="C11" s="83" t="s">
        <v>43</v>
      </c>
      <c r="D11" s="214" t="s">
        <v>53</v>
      </c>
      <c r="E11" s="304">
        <f>'MC Vale dos Sonhos Joaquim'!M13</f>
        <v>324</v>
      </c>
      <c r="F11" s="305">
        <v>63.92</v>
      </c>
      <c r="G11" s="306">
        <v>0.2977</v>
      </c>
      <c r="H11" s="307">
        <f t="shared" si="0"/>
        <v>82.94898400000001</v>
      </c>
      <c r="I11" s="308">
        <f t="shared" si="1"/>
        <v>26875.47</v>
      </c>
    </row>
    <row r="12" spans="1:9" ht="77.25" customHeight="1">
      <c r="A12" s="262" t="s">
        <v>255</v>
      </c>
      <c r="B12" s="79" t="s">
        <v>75</v>
      </c>
      <c r="C12" s="83" t="s">
        <v>256</v>
      </c>
      <c r="D12" s="214" t="s">
        <v>54</v>
      </c>
      <c r="E12" s="333">
        <f>'MC Vale dos Sonhos Joaquim'!M15</f>
        <v>23328</v>
      </c>
      <c r="F12" s="305">
        <v>0.88</v>
      </c>
      <c r="G12" s="306">
        <v>0.2977</v>
      </c>
      <c r="H12" s="307">
        <f t="shared" si="0"/>
        <v>1.141976</v>
      </c>
      <c r="I12" s="308">
        <f t="shared" si="1"/>
        <v>26640.02</v>
      </c>
    </row>
    <row r="13" spans="1:9" ht="25.5" customHeight="1">
      <c r="A13" s="168" t="s">
        <v>21</v>
      </c>
      <c r="B13" s="79" t="s">
        <v>76</v>
      </c>
      <c r="C13" s="83" t="s">
        <v>44</v>
      </c>
      <c r="D13" s="214" t="s">
        <v>41</v>
      </c>
      <c r="E13" s="304">
        <f>'MC Vale dos Sonhos Joaquim'!M17</f>
        <v>2700</v>
      </c>
      <c r="F13" s="305">
        <v>8.01</v>
      </c>
      <c r="G13" s="306">
        <v>0.2977</v>
      </c>
      <c r="H13" s="307">
        <f t="shared" si="0"/>
        <v>10.394577</v>
      </c>
      <c r="I13" s="308">
        <f t="shared" si="1"/>
        <v>28065.36</v>
      </c>
    </row>
    <row r="14" spans="1:10" ht="29.25" customHeight="1">
      <c r="A14" s="168" t="s">
        <v>22</v>
      </c>
      <c r="B14" s="79" t="s">
        <v>77</v>
      </c>
      <c r="C14" s="83" t="s">
        <v>45</v>
      </c>
      <c r="D14" s="214" t="s">
        <v>41</v>
      </c>
      <c r="E14" s="304">
        <f>'MC Vale dos Sonhos Joaquim'!M18</f>
        <v>2700</v>
      </c>
      <c r="F14" s="305">
        <v>1.53</v>
      </c>
      <c r="G14" s="306">
        <v>0.2977</v>
      </c>
      <c r="H14" s="307">
        <f t="shared" si="0"/>
        <v>1.985481</v>
      </c>
      <c r="I14" s="308">
        <f t="shared" si="1"/>
        <v>5360.8</v>
      </c>
      <c r="J14" s="41"/>
    </row>
    <row r="15" spans="1:10" ht="87.75" customHeight="1">
      <c r="A15" s="168" t="s">
        <v>23</v>
      </c>
      <c r="B15" s="79" t="s">
        <v>78</v>
      </c>
      <c r="C15" s="83" t="s">
        <v>46</v>
      </c>
      <c r="D15" s="214" t="s">
        <v>53</v>
      </c>
      <c r="E15" s="309">
        <f>'MC Vale dos Sonhos Joaquim'!M21</f>
        <v>135</v>
      </c>
      <c r="F15" s="310">
        <v>39.73</v>
      </c>
      <c r="G15" s="311">
        <v>0.2977</v>
      </c>
      <c r="H15" s="312">
        <f t="shared" si="0"/>
        <v>51.557621</v>
      </c>
      <c r="I15" s="308">
        <f t="shared" si="1"/>
        <v>6960.28</v>
      </c>
      <c r="J15" s="41"/>
    </row>
    <row r="16" spans="1:10" ht="29.25" customHeight="1">
      <c r="A16" s="169" t="s">
        <v>24</v>
      </c>
      <c r="B16" s="79" t="s">
        <v>79</v>
      </c>
      <c r="C16" s="83" t="s">
        <v>47</v>
      </c>
      <c r="D16" s="214" t="s">
        <v>18</v>
      </c>
      <c r="E16" s="309">
        <f>'MC Vale dos Sonhos Joaquim'!M23</f>
        <v>243</v>
      </c>
      <c r="F16" s="305">
        <v>0.57</v>
      </c>
      <c r="G16" s="311">
        <v>0.2977</v>
      </c>
      <c r="H16" s="312">
        <f>F16*(1+G16)</f>
        <v>0.7396889999999999</v>
      </c>
      <c r="I16" s="308">
        <f>ROUND(SUM(E16*H16),2)</f>
        <v>179.74</v>
      </c>
      <c r="J16" s="41"/>
    </row>
    <row r="17" spans="1:10" ht="69" customHeight="1">
      <c r="A17" s="170" t="s">
        <v>83</v>
      </c>
      <c r="B17" s="79" t="s">
        <v>80</v>
      </c>
      <c r="C17" s="93" t="s">
        <v>84</v>
      </c>
      <c r="D17" s="294" t="s">
        <v>85</v>
      </c>
      <c r="E17" s="294">
        <f>'MC Vale dos Sonhos Joaquim'!M25</f>
        <v>12</v>
      </c>
      <c r="F17" s="294">
        <v>859.21</v>
      </c>
      <c r="G17" s="311">
        <v>0.2977</v>
      </c>
      <c r="H17" s="312">
        <f>F17*(1+G17)</f>
        <v>1114.9968170000002</v>
      </c>
      <c r="I17" s="308">
        <f>ROUND(SUM(E17*H17),2)</f>
        <v>13379.96</v>
      </c>
      <c r="J17" s="41"/>
    </row>
    <row r="18" spans="1:10" ht="42.75" customHeight="1">
      <c r="A18" s="170" t="s">
        <v>86</v>
      </c>
      <c r="B18" s="79" t="s">
        <v>81</v>
      </c>
      <c r="C18" s="93" t="s">
        <v>87</v>
      </c>
      <c r="D18" s="294" t="s">
        <v>41</v>
      </c>
      <c r="E18" s="313">
        <f>'MC Vale dos Sonhos Joaquim'!M27</f>
        <v>8.64</v>
      </c>
      <c r="F18" s="294">
        <v>134.09</v>
      </c>
      <c r="G18" s="311">
        <v>0.2977</v>
      </c>
      <c r="H18" s="312">
        <f>F18*(1+G18)</f>
        <v>174.00859300000002</v>
      </c>
      <c r="I18" s="308">
        <f>ROUND(SUM(E18*H18),2)</f>
        <v>1503.43</v>
      </c>
      <c r="J18" s="41"/>
    </row>
    <row r="19" spans="1:10" ht="105.75" customHeight="1">
      <c r="A19" s="170" t="s">
        <v>88</v>
      </c>
      <c r="B19" s="79" t="s">
        <v>82</v>
      </c>
      <c r="C19" s="93" t="s">
        <v>89</v>
      </c>
      <c r="D19" s="294" t="s">
        <v>67</v>
      </c>
      <c r="E19" s="313">
        <f>'MC Vale dos Sonhos Joaquim'!M29</f>
        <v>36</v>
      </c>
      <c r="F19" s="294">
        <v>148.12</v>
      </c>
      <c r="G19" s="311">
        <v>0.2977</v>
      </c>
      <c r="H19" s="312">
        <f>F19*(1+G19)</f>
        <v>192.215324</v>
      </c>
      <c r="I19" s="308">
        <f>ROUND(SUM(E19*H19),2)</f>
        <v>6919.75</v>
      </c>
      <c r="J19" s="41"/>
    </row>
    <row r="20" spans="1:10" ht="19.5" customHeight="1">
      <c r="A20" s="170"/>
      <c r="B20" s="79"/>
      <c r="C20" s="93"/>
      <c r="D20" s="102"/>
      <c r="E20" s="103"/>
      <c r="F20" s="102"/>
      <c r="G20" s="142"/>
      <c r="H20" s="128"/>
      <c r="I20" s="158"/>
      <c r="J20" s="41"/>
    </row>
    <row r="21" spans="1:10" ht="19.5" customHeight="1">
      <c r="A21" s="170"/>
      <c r="B21" s="79"/>
      <c r="C21" s="93"/>
      <c r="D21" s="60"/>
      <c r="E21" s="94"/>
      <c r="F21" s="61"/>
      <c r="G21" s="96"/>
      <c r="H21" s="92"/>
      <c r="I21" s="171"/>
      <c r="J21" s="41"/>
    </row>
    <row r="22" spans="1:10" ht="15">
      <c r="A22" s="172"/>
      <c r="B22" s="45"/>
      <c r="C22" s="46"/>
      <c r="D22" s="43"/>
      <c r="E22" s="47"/>
      <c r="F22" s="44"/>
      <c r="G22" s="57"/>
      <c r="H22" s="44"/>
      <c r="I22" s="137"/>
      <c r="J22" s="41"/>
    </row>
    <row r="23" spans="1:10" ht="18">
      <c r="A23" s="173"/>
      <c r="B23" s="49"/>
      <c r="C23" s="52" t="s">
        <v>9</v>
      </c>
      <c r="D23" s="50"/>
      <c r="E23" s="48"/>
      <c r="F23" s="51"/>
      <c r="G23" s="58"/>
      <c r="H23" s="51"/>
      <c r="I23" s="174">
        <f>I8</f>
        <v>122805.5</v>
      </c>
      <c r="J23" s="41"/>
    </row>
    <row r="24" spans="1:10" ht="15">
      <c r="A24" s="172"/>
      <c r="B24" s="45"/>
      <c r="C24" s="46"/>
      <c r="D24" s="43"/>
      <c r="E24" s="47"/>
      <c r="F24" s="44"/>
      <c r="G24" s="57"/>
      <c r="H24" s="44"/>
      <c r="I24" s="137"/>
      <c r="J24" s="41"/>
    </row>
    <row r="25" spans="1:10" ht="15">
      <c r="A25" s="172"/>
      <c r="B25" s="45"/>
      <c r="C25" s="46"/>
      <c r="D25" s="43"/>
      <c r="E25" s="47"/>
      <c r="F25" s="44"/>
      <c r="G25" s="57"/>
      <c r="H25" s="44"/>
      <c r="I25" s="137"/>
      <c r="J25" s="41"/>
    </row>
    <row r="26" spans="1:10" ht="15">
      <c r="A26" s="172"/>
      <c r="B26" s="45"/>
      <c r="C26" s="46"/>
      <c r="D26" s="43"/>
      <c r="E26" s="47"/>
      <c r="F26" s="44"/>
      <c r="G26" s="57"/>
      <c r="H26" s="44"/>
      <c r="I26" s="137"/>
      <c r="J26" s="41"/>
    </row>
    <row r="27" spans="1:10" ht="15">
      <c r="A27" s="172"/>
      <c r="B27" s="45"/>
      <c r="C27" s="90" t="s">
        <v>48</v>
      </c>
      <c r="D27" s="43"/>
      <c r="E27" s="47"/>
      <c r="F27" s="44"/>
      <c r="G27" s="57"/>
      <c r="H27" s="44"/>
      <c r="I27" s="137"/>
      <c r="J27" s="41"/>
    </row>
    <row r="28" spans="1:10" ht="30" customHeight="1">
      <c r="A28" s="172"/>
      <c r="B28" s="45"/>
      <c r="C28" s="215" t="s">
        <v>149</v>
      </c>
      <c r="D28" s="43"/>
      <c r="E28" s="47"/>
      <c r="F28" s="44"/>
      <c r="G28" s="57"/>
      <c r="H28" s="44"/>
      <c r="I28" s="137"/>
      <c r="J28" s="41"/>
    </row>
    <row r="29" spans="1:10" ht="39.75" customHeight="1">
      <c r="A29" s="172"/>
      <c r="B29" s="45"/>
      <c r="C29" s="91" t="s">
        <v>49</v>
      </c>
      <c r="D29" s="43"/>
      <c r="E29" s="47"/>
      <c r="F29" s="44"/>
      <c r="G29" s="57"/>
      <c r="H29" s="44"/>
      <c r="I29" s="137"/>
      <c r="J29" s="41"/>
    </row>
    <row r="30" spans="1:10" ht="38.25">
      <c r="A30" s="172"/>
      <c r="B30" s="45"/>
      <c r="C30" s="91" t="s">
        <v>50</v>
      </c>
      <c r="D30" s="43"/>
      <c r="E30" s="47"/>
      <c r="F30" s="44"/>
      <c r="G30" s="57"/>
      <c r="H30" s="44"/>
      <c r="I30" s="137"/>
      <c r="J30" s="41"/>
    </row>
    <row r="31" spans="1:10" ht="25.5">
      <c r="A31" s="172"/>
      <c r="B31" s="45"/>
      <c r="C31" s="91" t="s">
        <v>51</v>
      </c>
      <c r="D31" s="43"/>
      <c r="E31" s="47"/>
      <c r="F31" s="44"/>
      <c r="G31" s="57"/>
      <c r="H31" s="44"/>
      <c r="I31" s="137"/>
      <c r="J31" s="41"/>
    </row>
    <row r="32" spans="1:10" ht="25.5">
      <c r="A32" s="172"/>
      <c r="B32" s="45"/>
      <c r="C32" s="91" t="s">
        <v>52</v>
      </c>
      <c r="D32" s="43"/>
      <c r="E32" s="47"/>
      <c r="F32" s="44"/>
      <c r="G32" s="57"/>
      <c r="H32" s="44"/>
      <c r="I32" s="137"/>
      <c r="J32" s="41"/>
    </row>
    <row r="33" spans="1:10" ht="15">
      <c r="A33" s="172"/>
      <c r="B33" s="45"/>
      <c r="C33" s="129"/>
      <c r="D33" s="43"/>
      <c r="E33" s="47"/>
      <c r="F33" s="44"/>
      <c r="G33" s="57"/>
      <c r="H33" s="44"/>
      <c r="I33" s="137"/>
      <c r="J33" s="41"/>
    </row>
    <row r="34" spans="1:10" ht="15">
      <c r="A34" s="172"/>
      <c r="B34" s="45"/>
      <c r="C34" s="129"/>
      <c r="D34" s="43"/>
      <c r="E34" s="47"/>
      <c r="F34" s="44"/>
      <c r="G34" s="57"/>
      <c r="H34" s="44"/>
      <c r="I34" s="137"/>
      <c r="J34" s="41"/>
    </row>
    <row r="35" spans="1:10" ht="15">
      <c r="A35" s="172"/>
      <c r="B35" s="45"/>
      <c r="C35" s="129"/>
      <c r="D35" s="43"/>
      <c r="E35" s="47"/>
      <c r="F35" s="44"/>
      <c r="G35" s="57"/>
      <c r="H35" s="44"/>
      <c r="I35" s="137"/>
      <c r="J35" s="41"/>
    </row>
    <row r="36" spans="1:10" ht="15">
      <c r="A36" s="172"/>
      <c r="B36" s="45"/>
      <c r="C36" s="129"/>
      <c r="D36" s="43"/>
      <c r="E36" s="47"/>
      <c r="F36" s="44"/>
      <c r="G36" s="57"/>
      <c r="H36" s="44"/>
      <c r="I36" s="137"/>
      <c r="J36" s="41"/>
    </row>
    <row r="37" spans="1:10" ht="15">
      <c r="A37" s="175"/>
      <c r="B37" s="176"/>
      <c r="C37" s="177"/>
      <c r="D37" s="178"/>
      <c r="E37" s="179"/>
      <c r="F37" s="159"/>
      <c r="G37" s="160"/>
      <c r="H37" s="159"/>
      <c r="I37" s="180"/>
      <c r="J37" s="41"/>
    </row>
    <row r="38" spans="1:9" ht="15">
      <c r="A38" s="17"/>
      <c r="B38" s="30"/>
      <c r="C38" s="13"/>
      <c r="D38" s="30"/>
      <c r="E38" s="21"/>
      <c r="F38" s="22"/>
      <c r="G38" s="22"/>
      <c r="H38" s="22"/>
      <c r="I38" s="22"/>
    </row>
    <row r="39" spans="1:9" ht="15">
      <c r="A39" s="17"/>
      <c r="B39" s="30"/>
      <c r="C39" s="13"/>
      <c r="D39" s="30"/>
      <c r="E39" s="21"/>
      <c r="F39" s="22"/>
      <c r="G39" s="22"/>
      <c r="H39" s="22"/>
      <c r="I39" s="22"/>
    </row>
    <row r="40" spans="1:9" ht="15.75">
      <c r="A40" s="17"/>
      <c r="B40" s="30"/>
      <c r="C40" s="13"/>
      <c r="D40" s="30"/>
      <c r="E40" s="21"/>
      <c r="F40" s="22"/>
      <c r="G40" s="22"/>
      <c r="H40" s="22"/>
      <c r="I40" s="31"/>
    </row>
    <row r="41" spans="1:9" ht="15.75">
      <c r="A41" s="17"/>
      <c r="B41" s="32"/>
      <c r="C41" s="16"/>
      <c r="D41" s="30"/>
      <c r="E41" s="21"/>
      <c r="F41" s="22"/>
      <c r="G41" s="22"/>
      <c r="H41" s="22"/>
      <c r="I41" s="22"/>
    </row>
    <row r="42" spans="1:9" ht="15.75">
      <c r="A42" s="17"/>
      <c r="B42" s="30"/>
      <c r="C42" s="13"/>
      <c r="D42" s="30"/>
      <c r="E42" s="21"/>
      <c r="F42" s="22"/>
      <c r="G42" s="22"/>
      <c r="H42" s="22"/>
      <c r="I42" s="31"/>
    </row>
    <row r="43" spans="1:9" ht="15.75">
      <c r="A43" s="17"/>
      <c r="B43" s="30"/>
      <c r="C43" s="13"/>
      <c r="D43" s="30"/>
      <c r="E43" s="21"/>
      <c r="F43" s="22"/>
      <c r="G43" s="22"/>
      <c r="H43" s="22"/>
      <c r="I43" s="31"/>
    </row>
    <row r="44" spans="1:9" ht="15.75">
      <c r="A44" s="15"/>
      <c r="B44" s="32"/>
      <c r="C44" s="13"/>
      <c r="D44" s="30"/>
      <c r="E44" s="22"/>
      <c r="F44" s="33"/>
      <c r="G44" s="33"/>
      <c r="H44" s="33"/>
      <c r="I44" s="33"/>
    </row>
    <row r="45" spans="1:9" ht="15">
      <c r="A45" s="17"/>
      <c r="B45" s="30"/>
      <c r="C45" s="13"/>
      <c r="D45" s="30"/>
      <c r="E45" s="21"/>
      <c r="F45" s="22"/>
      <c r="G45" s="22"/>
      <c r="H45" s="22"/>
      <c r="I45" s="22"/>
    </row>
    <row r="46" spans="1:9" ht="15">
      <c r="A46" s="17"/>
      <c r="B46" s="30"/>
      <c r="C46" s="14"/>
      <c r="D46" s="30"/>
      <c r="E46" s="21"/>
      <c r="F46" s="22"/>
      <c r="G46" s="22"/>
      <c r="H46" s="22"/>
      <c r="I46" s="33"/>
    </row>
    <row r="47" spans="1:9" ht="15">
      <c r="A47" s="17"/>
      <c r="B47" s="30"/>
      <c r="C47" s="13"/>
      <c r="D47" s="30"/>
      <c r="E47" s="21"/>
      <c r="F47" s="22"/>
      <c r="G47" s="22"/>
      <c r="H47" s="22"/>
      <c r="I47" s="22"/>
    </row>
    <row r="48" spans="1:9" ht="15.75">
      <c r="A48" s="17"/>
      <c r="B48" s="30"/>
      <c r="C48" s="13"/>
      <c r="D48" s="30"/>
      <c r="E48" s="21"/>
      <c r="F48" s="22"/>
      <c r="G48" s="22"/>
      <c r="H48" s="22"/>
      <c r="I48" s="31"/>
    </row>
    <row r="49" spans="1:9" ht="15">
      <c r="A49" s="17"/>
      <c r="B49" s="30"/>
      <c r="C49" s="13"/>
      <c r="D49" s="30"/>
      <c r="E49" s="21"/>
      <c r="F49" s="22"/>
      <c r="G49" s="22"/>
      <c r="H49" s="22"/>
      <c r="I49" s="22"/>
    </row>
    <row r="50" spans="1:9" ht="15">
      <c r="A50" s="17"/>
      <c r="B50" s="30"/>
      <c r="C50" s="13"/>
      <c r="D50" s="30"/>
      <c r="E50" s="21"/>
      <c r="F50" s="22"/>
      <c r="G50" s="22"/>
      <c r="H50" s="22"/>
      <c r="I50" s="22"/>
    </row>
    <row r="51" spans="1:9" ht="15">
      <c r="A51" s="17"/>
      <c r="B51" s="30"/>
      <c r="C51" s="13"/>
      <c r="D51" s="30"/>
      <c r="E51" s="21"/>
      <c r="F51" s="22"/>
      <c r="G51" s="22"/>
      <c r="H51" s="22"/>
      <c r="I51" s="22"/>
    </row>
    <row r="52" spans="1:9" ht="15.75">
      <c r="A52" s="17"/>
      <c r="B52" s="30"/>
      <c r="C52" s="16"/>
      <c r="D52" s="30"/>
      <c r="E52" s="21"/>
      <c r="F52" s="22"/>
      <c r="G52" s="22"/>
      <c r="H52" s="22"/>
      <c r="I52" s="31"/>
    </row>
    <row r="53" spans="1:9" ht="15.75">
      <c r="A53" s="17"/>
      <c r="B53" s="30"/>
      <c r="C53" s="16"/>
      <c r="D53" s="30"/>
      <c r="E53" s="21"/>
      <c r="F53" s="22"/>
      <c r="G53" s="22"/>
      <c r="H53" s="22"/>
      <c r="I53" s="31"/>
    </row>
    <row r="54" spans="1:9" ht="15.75">
      <c r="A54" s="15"/>
      <c r="B54" s="32"/>
      <c r="C54" s="16"/>
      <c r="D54" s="30"/>
      <c r="E54" s="21"/>
      <c r="F54" s="22"/>
      <c r="G54" s="22"/>
      <c r="H54" s="22"/>
      <c r="I54" s="22"/>
    </row>
    <row r="55" spans="1:9" ht="15">
      <c r="A55" s="17"/>
      <c r="B55" s="30"/>
      <c r="C55" s="13"/>
      <c r="D55" s="30"/>
      <c r="E55" s="21"/>
      <c r="F55" s="22"/>
      <c r="G55" s="22"/>
      <c r="H55" s="22"/>
      <c r="I55" s="22"/>
    </row>
    <row r="56" spans="1:12" ht="15">
      <c r="A56" s="17"/>
      <c r="B56" s="30"/>
      <c r="C56" s="13"/>
      <c r="D56" s="30"/>
      <c r="E56" s="21"/>
      <c r="F56" s="22"/>
      <c r="G56" s="22"/>
      <c r="H56" s="22"/>
      <c r="I56" s="22"/>
      <c r="L56" s="12" t="s">
        <v>8</v>
      </c>
    </row>
    <row r="57" spans="1:9" ht="15">
      <c r="A57" s="17"/>
      <c r="B57" s="30"/>
      <c r="C57" s="13"/>
      <c r="D57" s="30"/>
      <c r="E57" s="21"/>
      <c r="F57" s="22"/>
      <c r="G57" s="22"/>
      <c r="H57" s="22"/>
      <c r="I57" s="33"/>
    </row>
    <row r="58" spans="1:9" ht="15">
      <c r="A58" s="17"/>
      <c r="B58" s="30"/>
      <c r="C58" s="13"/>
      <c r="D58" s="30"/>
      <c r="E58" s="21"/>
      <c r="F58" s="22"/>
      <c r="G58" s="22"/>
      <c r="H58" s="22"/>
      <c r="I58" s="22"/>
    </row>
    <row r="59" spans="1:9" ht="15">
      <c r="A59" s="17"/>
      <c r="B59" s="30"/>
      <c r="C59" s="13"/>
      <c r="D59" s="30"/>
      <c r="E59" s="21"/>
      <c r="F59" s="22"/>
      <c r="G59" s="22"/>
      <c r="H59" s="22"/>
      <c r="I59" s="22"/>
    </row>
    <row r="60" spans="1:9" ht="15">
      <c r="A60" s="17"/>
      <c r="B60" s="30"/>
      <c r="C60" s="13"/>
      <c r="D60" s="30"/>
      <c r="E60" s="21"/>
      <c r="F60" s="22"/>
      <c r="G60" s="22"/>
      <c r="H60" s="22"/>
      <c r="I60" s="22"/>
    </row>
    <row r="61" spans="1:9" ht="15">
      <c r="A61" s="17"/>
      <c r="B61" s="30"/>
      <c r="C61" s="13"/>
      <c r="D61" s="30"/>
      <c r="E61" s="21"/>
      <c r="F61" s="22"/>
      <c r="G61" s="22"/>
      <c r="H61" s="22"/>
      <c r="I61" s="22"/>
    </row>
    <row r="62" spans="1:9" ht="15">
      <c r="A62" s="17"/>
      <c r="B62" s="30"/>
      <c r="C62" s="13"/>
      <c r="D62" s="30"/>
      <c r="E62" s="21"/>
      <c r="F62" s="22"/>
      <c r="G62" s="22"/>
      <c r="H62" s="22"/>
      <c r="I62" s="33"/>
    </row>
    <row r="63" spans="1:9" ht="15">
      <c r="A63" s="17"/>
      <c r="B63" s="30"/>
      <c r="C63" s="13"/>
      <c r="D63" s="30"/>
      <c r="E63" s="21"/>
      <c r="F63" s="22"/>
      <c r="G63" s="22"/>
      <c r="H63" s="22"/>
      <c r="I63" s="33"/>
    </row>
    <row r="64" spans="1:9" ht="15">
      <c r="A64" s="17"/>
      <c r="B64" s="30"/>
      <c r="C64" s="14"/>
      <c r="D64" s="30"/>
      <c r="E64" s="21"/>
      <c r="F64" s="22"/>
      <c r="G64" s="22"/>
      <c r="H64" s="22"/>
      <c r="I64" s="22"/>
    </row>
    <row r="65" spans="1:10" ht="15">
      <c r="A65" s="17"/>
      <c r="B65" s="30"/>
      <c r="C65" s="13"/>
      <c r="D65" s="30"/>
      <c r="E65" s="21"/>
      <c r="F65" s="22"/>
      <c r="G65" s="22"/>
      <c r="H65" s="22"/>
      <c r="I65" s="22"/>
      <c r="J65" s="18"/>
    </row>
    <row r="66" spans="1:9" ht="15">
      <c r="A66" s="17"/>
      <c r="B66" s="30"/>
      <c r="C66" s="13"/>
      <c r="D66" s="30"/>
      <c r="E66" s="21"/>
      <c r="F66" s="22"/>
      <c r="G66" s="22"/>
      <c r="H66" s="22"/>
      <c r="I66" s="22"/>
    </row>
    <row r="67" spans="1:9" ht="15">
      <c r="A67" s="25"/>
      <c r="B67" s="34"/>
      <c r="C67" s="26"/>
      <c r="D67" s="34"/>
      <c r="E67" s="27"/>
      <c r="F67" s="35"/>
      <c r="G67" s="35"/>
      <c r="H67" s="35"/>
      <c r="I67" s="35"/>
    </row>
    <row r="68" spans="1:10" ht="18.75" thickBot="1">
      <c r="A68" s="25"/>
      <c r="B68" s="34"/>
      <c r="C68" s="29"/>
      <c r="D68" s="36"/>
      <c r="E68" s="28"/>
      <c r="F68" s="37"/>
      <c r="G68" s="37"/>
      <c r="H68" s="37"/>
      <c r="I68" s="38"/>
      <c r="J68" s="18"/>
    </row>
    <row r="69" spans="1:10" ht="16.5" thickBot="1">
      <c r="A69" s="42"/>
      <c r="B69" s="34"/>
      <c r="C69" s="39"/>
      <c r="D69" s="34"/>
      <c r="E69" s="27"/>
      <c r="F69" s="35"/>
      <c r="G69" s="35"/>
      <c r="H69" s="35"/>
      <c r="I69" s="40"/>
      <c r="J69" s="19"/>
    </row>
  </sheetData>
  <sheetProtection/>
  <mergeCells count="3">
    <mergeCell ref="A3:C3"/>
    <mergeCell ref="A4:C4"/>
    <mergeCell ref="A5:I5"/>
  </mergeCells>
  <printOptions horizontalCentered="1"/>
  <pageMargins left="0.7874015748031497" right="0.3937007874015748" top="0.52" bottom="0.5905511811023623" header="0.5118110236220472" footer="0.5118110236220472"/>
  <pageSetup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view="pageBreakPreview" zoomScale="85" zoomScaleNormal="6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10.28125" defaultRowHeight="12.75"/>
  <cols>
    <col min="1" max="1" width="12.8515625" style="12" customWidth="1"/>
    <col min="2" max="2" width="5.7109375" style="12" customWidth="1"/>
    <col min="3" max="3" width="44.421875" style="12" customWidth="1"/>
    <col min="4" max="4" width="5.8515625" style="12" customWidth="1"/>
    <col min="5" max="5" width="6.28125" style="12" customWidth="1"/>
    <col min="6" max="6" width="5.8515625" style="12" customWidth="1"/>
    <col min="7" max="7" width="7.8515625" style="12" customWidth="1"/>
    <col min="8" max="8" width="6.7109375" style="12" customWidth="1"/>
    <col min="9" max="9" width="6.00390625" style="12" customWidth="1"/>
    <col min="10" max="10" width="5.140625" style="12" customWidth="1"/>
    <col min="11" max="11" width="8.00390625" style="12" customWidth="1"/>
    <col min="12" max="12" width="7.140625" style="12" customWidth="1"/>
    <col min="13" max="13" width="12.28125" style="12" customWidth="1"/>
    <col min="14" max="16384" width="10.28125" style="12" customWidth="1"/>
  </cols>
  <sheetData>
    <row r="1" spans="1:13" ht="15.75">
      <c r="A1" s="65" t="s">
        <v>26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ht="15.75">
      <c r="A2" s="69" t="s">
        <v>27</v>
      </c>
      <c r="B2" s="70"/>
      <c r="C2" s="71"/>
      <c r="D2" s="71"/>
      <c r="E2" s="72" t="s">
        <v>245</v>
      </c>
      <c r="F2" s="71"/>
      <c r="G2" s="71"/>
      <c r="H2" s="71"/>
      <c r="I2" s="71"/>
      <c r="J2" s="71"/>
      <c r="K2" s="71"/>
      <c r="L2" s="71"/>
      <c r="M2" s="73"/>
    </row>
    <row r="3" spans="1:13" ht="15.75">
      <c r="A3" s="457" t="s">
        <v>38</v>
      </c>
      <c r="B3" s="458"/>
      <c r="C3" s="458"/>
      <c r="D3" s="71"/>
      <c r="E3" s="72" t="s">
        <v>257</v>
      </c>
      <c r="F3" s="71"/>
      <c r="G3" s="71"/>
      <c r="H3" s="71"/>
      <c r="I3" s="71"/>
      <c r="J3" s="71"/>
      <c r="K3" s="71"/>
      <c r="L3" s="71"/>
      <c r="M3" s="73"/>
    </row>
    <row r="4" spans="1:13" ht="15.75">
      <c r="A4" s="457" t="s">
        <v>248</v>
      </c>
      <c r="B4" s="458"/>
      <c r="C4" s="458"/>
      <c r="D4" s="71"/>
      <c r="E4" s="72" t="s">
        <v>29</v>
      </c>
      <c r="F4" s="71"/>
      <c r="G4" s="71"/>
      <c r="H4" s="71"/>
      <c r="I4" s="71"/>
      <c r="J4" s="71"/>
      <c r="K4" s="71"/>
      <c r="L4" s="71"/>
      <c r="M4" s="73"/>
    </row>
    <row r="5" spans="1:13" ht="15.75">
      <c r="A5" s="459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</row>
    <row r="6" spans="1:13" ht="16.5" thickBot="1">
      <c r="A6" s="74"/>
      <c r="B6" s="75"/>
      <c r="C6" s="59" t="s">
        <v>126</v>
      </c>
      <c r="D6" s="75"/>
      <c r="E6" s="76" t="s">
        <v>246</v>
      </c>
      <c r="F6" s="75"/>
      <c r="G6" s="75"/>
      <c r="H6" s="75"/>
      <c r="I6" s="75"/>
      <c r="J6" s="75"/>
      <c r="K6" s="75"/>
      <c r="L6" s="75"/>
      <c r="M6" s="77"/>
    </row>
    <row r="7" spans="1:13" ht="38.25" customHeight="1" thickTop="1">
      <c r="A7" s="149" t="s">
        <v>39</v>
      </c>
      <c r="B7" s="149" t="s">
        <v>0</v>
      </c>
      <c r="C7" s="149" t="s">
        <v>30</v>
      </c>
      <c r="D7" s="149" t="s">
        <v>114</v>
      </c>
      <c r="E7" s="149" t="s">
        <v>115</v>
      </c>
      <c r="F7" s="149" t="s">
        <v>116</v>
      </c>
      <c r="G7" s="149" t="s">
        <v>117</v>
      </c>
      <c r="H7" s="149" t="s">
        <v>118</v>
      </c>
      <c r="I7" s="149" t="s">
        <v>119</v>
      </c>
      <c r="J7" s="149" t="s">
        <v>120</v>
      </c>
      <c r="K7" s="149" t="s">
        <v>121</v>
      </c>
      <c r="L7" s="149" t="s">
        <v>122</v>
      </c>
      <c r="M7" s="149" t="s">
        <v>2</v>
      </c>
    </row>
    <row r="8" spans="1:13" ht="29.25" customHeight="1">
      <c r="A8" s="150"/>
      <c r="B8" s="151" t="s">
        <v>71</v>
      </c>
      <c r="C8" s="152" t="s">
        <v>247</v>
      </c>
      <c r="D8" s="153"/>
      <c r="E8" s="182"/>
      <c r="F8" s="183"/>
      <c r="G8" s="182"/>
      <c r="H8" s="183"/>
      <c r="I8" s="182"/>
      <c r="J8" s="183"/>
      <c r="K8" s="182"/>
      <c r="L8" s="183"/>
      <c r="M8" s="184"/>
    </row>
    <row r="9" spans="1:13" ht="78" customHeight="1">
      <c r="A9" s="168" t="s">
        <v>19</v>
      </c>
      <c r="B9" s="79" t="s">
        <v>72</v>
      </c>
      <c r="C9" s="83" t="s">
        <v>40</v>
      </c>
      <c r="D9" s="79" t="s">
        <v>41</v>
      </c>
      <c r="E9" s="316"/>
      <c r="F9" s="335"/>
      <c r="G9" s="316"/>
      <c r="H9" s="298"/>
      <c r="I9" s="317"/>
      <c r="J9" s="298"/>
      <c r="K9" s="317"/>
      <c r="L9" s="298"/>
      <c r="M9" s="332">
        <f>ROUND(SUM(M10),2)</f>
        <v>2700</v>
      </c>
    </row>
    <row r="10" spans="1:13" ht="17.25" customHeight="1">
      <c r="A10" s="168"/>
      <c r="B10" s="79"/>
      <c r="C10" s="83"/>
      <c r="D10" s="79"/>
      <c r="E10" s="316"/>
      <c r="F10" s="335"/>
      <c r="G10" s="335">
        <v>600</v>
      </c>
      <c r="H10" s="301">
        <v>4.5</v>
      </c>
      <c r="I10" s="317"/>
      <c r="J10" s="298"/>
      <c r="K10" s="317"/>
      <c r="L10" s="298"/>
      <c r="M10" s="299">
        <f>ROUND(SUM(G10*H10),2)</f>
        <v>2700</v>
      </c>
    </row>
    <row r="11" spans="1:13" ht="37.5" customHeight="1">
      <c r="A11" s="169" t="s">
        <v>20</v>
      </c>
      <c r="B11" s="79" t="s">
        <v>73</v>
      </c>
      <c r="C11" s="83" t="s">
        <v>42</v>
      </c>
      <c r="D11" s="79" t="s">
        <v>53</v>
      </c>
      <c r="E11" s="316"/>
      <c r="F11" s="335"/>
      <c r="G11" s="316"/>
      <c r="H11" s="298"/>
      <c r="I11" s="317"/>
      <c r="J11" s="298"/>
      <c r="K11" s="317"/>
      <c r="L11" s="298"/>
      <c r="M11" s="332">
        <f>ROUND(SUM(M12),2)</f>
        <v>324</v>
      </c>
    </row>
    <row r="12" spans="1:13" ht="13.5" customHeight="1">
      <c r="A12" s="169"/>
      <c r="B12" s="79"/>
      <c r="C12" s="83"/>
      <c r="D12" s="79"/>
      <c r="E12" s="316"/>
      <c r="F12" s="335"/>
      <c r="G12" s="316"/>
      <c r="H12" s="298"/>
      <c r="I12" s="317">
        <v>0.12</v>
      </c>
      <c r="J12" s="298"/>
      <c r="K12" s="317">
        <v>2700</v>
      </c>
      <c r="L12" s="298"/>
      <c r="M12" s="299">
        <f>ROUND(SUM(I12*K12),2)</f>
        <v>324</v>
      </c>
    </row>
    <row r="13" spans="1:13" ht="39.75" customHeight="1">
      <c r="A13" s="169"/>
      <c r="B13" s="79" t="s">
        <v>74</v>
      </c>
      <c r="C13" s="83" t="s">
        <v>43</v>
      </c>
      <c r="D13" s="79" t="s">
        <v>53</v>
      </c>
      <c r="E13" s="316"/>
      <c r="F13" s="335"/>
      <c r="G13" s="316"/>
      <c r="H13" s="298"/>
      <c r="I13" s="317"/>
      <c r="J13" s="298"/>
      <c r="K13" s="317"/>
      <c r="L13" s="298"/>
      <c r="M13" s="332">
        <f>ROUND(SUM(M14),2)</f>
        <v>324</v>
      </c>
    </row>
    <row r="14" spans="1:13" ht="12.75">
      <c r="A14" s="169"/>
      <c r="B14" s="79"/>
      <c r="C14" s="83"/>
      <c r="D14" s="79"/>
      <c r="E14" s="316"/>
      <c r="F14" s="335"/>
      <c r="G14" s="316"/>
      <c r="H14" s="298"/>
      <c r="I14" s="317">
        <v>0.12</v>
      </c>
      <c r="J14" s="298"/>
      <c r="K14" s="317">
        <v>2700</v>
      </c>
      <c r="L14" s="298"/>
      <c r="M14" s="299">
        <f>ROUND(SUM(I14*K14),2)</f>
        <v>324</v>
      </c>
    </row>
    <row r="15" spans="1:13" ht="87" customHeight="1">
      <c r="A15" s="262" t="s">
        <v>255</v>
      </c>
      <c r="B15" s="79" t="s">
        <v>75</v>
      </c>
      <c r="C15" s="83" t="s">
        <v>256</v>
      </c>
      <c r="D15" s="79" t="s">
        <v>54</v>
      </c>
      <c r="E15" s="336"/>
      <c r="F15" s="335"/>
      <c r="G15" s="316"/>
      <c r="H15" s="298"/>
      <c r="I15" s="317"/>
      <c r="J15" s="298"/>
      <c r="K15" s="317"/>
      <c r="L15" s="298"/>
      <c r="M15" s="332">
        <f>ROUND(SUM(M16),2)</f>
        <v>23328</v>
      </c>
    </row>
    <row r="16" spans="1:13" ht="13.5" customHeight="1">
      <c r="A16" s="169"/>
      <c r="B16" s="79"/>
      <c r="C16" s="83"/>
      <c r="D16" s="79"/>
      <c r="E16" s="316"/>
      <c r="F16" s="335">
        <v>1.8</v>
      </c>
      <c r="G16" s="316">
        <v>40</v>
      </c>
      <c r="H16" s="298"/>
      <c r="I16" s="317"/>
      <c r="J16" s="298"/>
      <c r="K16" s="317"/>
      <c r="L16" s="298">
        <v>324</v>
      </c>
      <c r="M16" s="299">
        <f>ROUND(SUM(F16*G16*L16),2)</f>
        <v>23328</v>
      </c>
    </row>
    <row r="17" spans="1:13" ht="25.5" customHeight="1">
      <c r="A17" s="168" t="s">
        <v>21</v>
      </c>
      <c r="B17" s="79" t="s">
        <v>76</v>
      </c>
      <c r="C17" s="83" t="s">
        <v>44</v>
      </c>
      <c r="D17" s="79" t="s">
        <v>41</v>
      </c>
      <c r="E17" s="316"/>
      <c r="F17" s="335"/>
      <c r="G17" s="316"/>
      <c r="H17" s="298"/>
      <c r="I17" s="317"/>
      <c r="J17" s="298"/>
      <c r="K17" s="317"/>
      <c r="L17" s="298"/>
      <c r="M17" s="332">
        <f>ROUND(SUM(M18),2)</f>
        <v>2700</v>
      </c>
    </row>
    <row r="18" spans="1:13" ht="12.75" customHeight="1">
      <c r="A18" s="168"/>
      <c r="B18" s="79"/>
      <c r="C18" s="83"/>
      <c r="D18" s="79"/>
      <c r="E18" s="316"/>
      <c r="F18" s="335"/>
      <c r="G18" s="335">
        <v>600</v>
      </c>
      <c r="H18" s="301">
        <v>4.5</v>
      </c>
      <c r="I18" s="317"/>
      <c r="J18" s="298"/>
      <c r="K18" s="317"/>
      <c r="L18" s="298"/>
      <c r="M18" s="299">
        <f>ROUND(SUM(G18*H18),2)</f>
        <v>2700</v>
      </c>
    </row>
    <row r="19" spans="1:14" ht="28.5" customHeight="1">
      <c r="A19" s="168" t="s">
        <v>22</v>
      </c>
      <c r="B19" s="79" t="s">
        <v>77</v>
      </c>
      <c r="C19" s="83" t="s">
        <v>45</v>
      </c>
      <c r="D19" s="79" t="s">
        <v>41</v>
      </c>
      <c r="E19" s="316"/>
      <c r="F19" s="335"/>
      <c r="G19" s="316"/>
      <c r="H19" s="298"/>
      <c r="I19" s="317"/>
      <c r="J19" s="298"/>
      <c r="K19" s="317"/>
      <c r="L19" s="298"/>
      <c r="M19" s="332">
        <f>ROUND(SUM(M20),2)</f>
        <v>2700</v>
      </c>
      <c r="N19" s="41"/>
    </row>
    <row r="20" spans="1:14" ht="12.75">
      <c r="A20" s="168"/>
      <c r="B20" s="79"/>
      <c r="C20" s="83"/>
      <c r="D20" s="79"/>
      <c r="E20" s="335"/>
      <c r="F20" s="316"/>
      <c r="G20" s="335">
        <v>600</v>
      </c>
      <c r="H20" s="301">
        <v>4.5</v>
      </c>
      <c r="I20" s="317"/>
      <c r="J20" s="298"/>
      <c r="K20" s="317"/>
      <c r="L20" s="298"/>
      <c r="M20" s="299">
        <f>ROUND(SUM(G20*H20),2)</f>
        <v>2700</v>
      </c>
      <c r="N20" s="41"/>
    </row>
    <row r="21" spans="1:14" ht="87.75" customHeight="1">
      <c r="A21" s="168" t="s">
        <v>23</v>
      </c>
      <c r="B21" s="79" t="s">
        <v>78</v>
      </c>
      <c r="C21" s="83" t="s">
        <v>46</v>
      </c>
      <c r="D21" s="64" t="s">
        <v>53</v>
      </c>
      <c r="E21" s="337"/>
      <c r="F21" s="338"/>
      <c r="G21" s="339"/>
      <c r="H21" s="340"/>
      <c r="I21" s="341"/>
      <c r="J21" s="342"/>
      <c r="K21" s="342"/>
      <c r="L21" s="342"/>
      <c r="M21" s="343">
        <f>ROUND(SUM(M22),2)</f>
        <v>135</v>
      </c>
      <c r="N21" s="41"/>
    </row>
    <row r="22" spans="1:14" ht="15" customHeight="1">
      <c r="A22" s="168"/>
      <c r="B22" s="79"/>
      <c r="C22" s="83"/>
      <c r="D22" s="79"/>
      <c r="E22" s="337"/>
      <c r="F22" s="344"/>
      <c r="G22" s="345"/>
      <c r="H22" s="346"/>
      <c r="I22" s="346">
        <v>0.05</v>
      </c>
      <c r="J22" s="346"/>
      <c r="K22" s="346">
        <v>2700</v>
      </c>
      <c r="L22" s="346"/>
      <c r="M22" s="300">
        <f>ROUND(SUM(I22*K22),2)</f>
        <v>135</v>
      </c>
      <c r="N22" s="41"/>
    </row>
    <row r="23" spans="1:14" ht="29.25" customHeight="1">
      <c r="A23" s="169" t="s">
        <v>24</v>
      </c>
      <c r="B23" s="79" t="s">
        <v>79</v>
      </c>
      <c r="C23" s="83" t="s">
        <v>47</v>
      </c>
      <c r="D23" s="64" t="s">
        <v>18</v>
      </c>
      <c r="E23" s="335"/>
      <c r="F23" s="335"/>
      <c r="G23" s="335"/>
      <c r="H23" s="301"/>
      <c r="I23" s="317"/>
      <c r="J23" s="298"/>
      <c r="K23" s="317"/>
      <c r="L23" s="298"/>
      <c r="M23" s="332">
        <f>ROUND(SUM(M24),2)</f>
        <v>243</v>
      </c>
      <c r="N23" s="41"/>
    </row>
    <row r="24" spans="1:14" ht="18" customHeight="1">
      <c r="A24" s="169"/>
      <c r="B24" s="79"/>
      <c r="C24" s="83"/>
      <c r="D24" s="64"/>
      <c r="E24" s="335"/>
      <c r="F24" s="335">
        <v>1.8</v>
      </c>
      <c r="G24" s="335"/>
      <c r="H24" s="301"/>
      <c r="I24" s="317"/>
      <c r="J24" s="298"/>
      <c r="K24" s="317"/>
      <c r="L24" s="298">
        <v>135</v>
      </c>
      <c r="M24" s="299">
        <f>ROUND(SUM(F24*L24),2)</f>
        <v>243</v>
      </c>
      <c r="N24" s="41"/>
    </row>
    <row r="25" spans="1:14" ht="87.75" customHeight="1">
      <c r="A25" s="170" t="s">
        <v>83</v>
      </c>
      <c r="B25" s="79" t="s">
        <v>80</v>
      </c>
      <c r="C25" s="93" t="s">
        <v>84</v>
      </c>
      <c r="D25" s="302" t="s">
        <v>85</v>
      </c>
      <c r="E25" s="302"/>
      <c r="F25" s="327"/>
      <c r="G25" s="328"/>
      <c r="H25" s="329"/>
      <c r="I25" s="330"/>
      <c r="J25" s="331"/>
      <c r="K25" s="330"/>
      <c r="L25" s="331"/>
      <c r="M25" s="332">
        <f>ROUND(SUM(M26),2)</f>
        <v>12</v>
      </c>
      <c r="N25" s="41"/>
    </row>
    <row r="26" spans="1:14" ht="21" customHeight="1">
      <c r="A26" s="170"/>
      <c r="B26" s="79"/>
      <c r="C26" s="93" t="s">
        <v>125</v>
      </c>
      <c r="D26" s="302"/>
      <c r="E26" s="303">
        <v>12</v>
      </c>
      <c r="F26" s="327"/>
      <c r="G26" s="328"/>
      <c r="H26" s="329"/>
      <c r="I26" s="330"/>
      <c r="J26" s="331"/>
      <c r="K26" s="330"/>
      <c r="L26" s="331"/>
      <c r="M26" s="299">
        <f>ROUND(SUM(E26),2)</f>
        <v>12</v>
      </c>
      <c r="N26" s="41"/>
    </row>
    <row r="27" spans="1:14" ht="42.75" customHeight="1">
      <c r="A27" s="170" t="s">
        <v>86</v>
      </c>
      <c r="B27" s="79" t="s">
        <v>81</v>
      </c>
      <c r="C27" s="93" t="s">
        <v>87</v>
      </c>
      <c r="D27" s="302" t="s">
        <v>41</v>
      </c>
      <c r="E27" s="303"/>
      <c r="F27" s="327"/>
      <c r="G27" s="328"/>
      <c r="H27" s="329"/>
      <c r="I27" s="330"/>
      <c r="J27" s="331"/>
      <c r="K27" s="330"/>
      <c r="L27" s="331"/>
      <c r="M27" s="332">
        <f>ROUND(SUM(M28),2)</f>
        <v>8.64</v>
      </c>
      <c r="N27" s="41"/>
    </row>
    <row r="28" spans="1:14" ht="13.5" customHeight="1">
      <c r="A28" s="170"/>
      <c r="B28" s="79"/>
      <c r="C28" s="93"/>
      <c r="D28" s="302"/>
      <c r="E28" s="303">
        <v>12</v>
      </c>
      <c r="F28" s="327"/>
      <c r="G28" s="328">
        <v>1.2</v>
      </c>
      <c r="H28" s="329">
        <v>0.6</v>
      </c>
      <c r="I28" s="330"/>
      <c r="J28" s="331"/>
      <c r="K28" s="330"/>
      <c r="L28" s="331"/>
      <c r="M28" s="299">
        <f>ROUND(SUM(E28*G28*H28),2)</f>
        <v>8.64</v>
      </c>
      <c r="N28" s="41"/>
    </row>
    <row r="29" spans="1:14" ht="111.75" customHeight="1">
      <c r="A29" s="170" t="s">
        <v>88</v>
      </c>
      <c r="B29" s="79" t="s">
        <v>82</v>
      </c>
      <c r="C29" s="93" t="s">
        <v>89</v>
      </c>
      <c r="D29" s="302" t="s">
        <v>67</v>
      </c>
      <c r="E29" s="303"/>
      <c r="F29" s="327"/>
      <c r="G29" s="328"/>
      <c r="H29" s="329"/>
      <c r="I29" s="330"/>
      <c r="J29" s="331"/>
      <c r="K29" s="330"/>
      <c r="L29" s="331"/>
      <c r="M29" s="332">
        <f>ROUND(SUM(M30),2)</f>
        <v>36</v>
      </c>
      <c r="N29" s="41"/>
    </row>
    <row r="30" spans="1:14" ht="19.5" customHeight="1">
      <c r="A30" s="170"/>
      <c r="B30" s="79"/>
      <c r="C30" s="93"/>
      <c r="D30" s="302"/>
      <c r="E30" s="303">
        <v>6</v>
      </c>
      <c r="F30" s="327"/>
      <c r="G30" s="328">
        <v>6</v>
      </c>
      <c r="H30" s="329"/>
      <c r="I30" s="330"/>
      <c r="J30" s="331"/>
      <c r="K30" s="330"/>
      <c r="L30" s="331"/>
      <c r="M30" s="299">
        <f>ROUND(SUM(E30*G30),2)</f>
        <v>36</v>
      </c>
      <c r="N30" s="41"/>
    </row>
    <row r="31" spans="1:14" ht="14.25">
      <c r="A31" s="172"/>
      <c r="B31" s="188"/>
      <c r="C31" s="53"/>
      <c r="D31" s="302"/>
      <c r="E31" s="433"/>
      <c r="F31" s="327"/>
      <c r="G31" s="434"/>
      <c r="H31" s="327"/>
      <c r="I31" s="434"/>
      <c r="J31" s="327"/>
      <c r="K31" s="434"/>
      <c r="L31" s="327"/>
      <c r="M31" s="435"/>
      <c r="N31" s="41"/>
    </row>
    <row r="32" spans="1:13" ht="15">
      <c r="A32" s="436"/>
      <c r="B32" s="418"/>
      <c r="C32" s="437"/>
      <c r="D32" s="417"/>
      <c r="E32" s="440"/>
      <c r="F32" s="420"/>
      <c r="G32" s="420"/>
      <c r="H32" s="420"/>
      <c r="I32" s="421"/>
      <c r="J32" s="420"/>
      <c r="K32" s="420"/>
      <c r="L32" s="420"/>
      <c r="M32" s="421"/>
    </row>
    <row r="33" spans="1:13" ht="15">
      <c r="A33" s="436"/>
      <c r="B33" s="418"/>
      <c r="C33" s="437"/>
      <c r="D33" s="417"/>
      <c r="E33" s="440"/>
      <c r="F33" s="420"/>
      <c r="G33" s="420"/>
      <c r="H33" s="420"/>
      <c r="I33" s="421"/>
      <c r="J33" s="420"/>
      <c r="K33" s="420"/>
      <c r="L33" s="420"/>
      <c r="M33" s="421"/>
    </row>
    <row r="34" spans="1:13" ht="15.75">
      <c r="A34" s="436"/>
      <c r="B34" s="418"/>
      <c r="C34" s="437"/>
      <c r="D34" s="417"/>
      <c r="E34" s="440"/>
      <c r="F34" s="420"/>
      <c r="G34" s="420"/>
      <c r="H34" s="420"/>
      <c r="I34" s="421"/>
      <c r="J34" s="420"/>
      <c r="K34" s="420"/>
      <c r="L34" s="420"/>
      <c r="M34" s="431"/>
    </row>
    <row r="35" spans="1:13" ht="15.75">
      <c r="A35" s="436"/>
      <c r="B35" s="419"/>
      <c r="C35" s="438"/>
      <c r="D35" s="417"/>
      <c r="E35" s="440"/>
      <c r="F35" s="420"/>
      <c r="G35" s="420"/>
      <c r="H35" s="420"/>
      <c r="I35" s="421"/>
      <c r="J35" s="420"/>
      <c r="K35" s="420"/>
      <c r="L35" s="420"/>
      <c r="M35" s="421"/>
    </row>
    <row r="36" spans="1:13" ht="15.75">
      <c r="A36" s="436"/>
      <c r="B36" s="418"/>
      <c r="C36" s="437"/>
      <c r="D36" s="417"/>
      <c r="E36" s="440"/>
      <c r="F36" s="420"/>
      <c r="G36" s="420"/>
      <c r="H36" s="420"/>
      <c r="I36" s="421"/>
      <c r="J36" s="420"/>
      <c r="K36" s="420"/>
      <c r="L36" s="420"/>
      <c r="M36" s="431"/>
    </row>
    <row r="37" spans="1:13" ht="15.75">
      <c r="A37" s="436"/>
      <c r="B37" s="418"/>
      <c r="C37" s="437"/>
      <c r="D37" s="417"/>
      <c r="E37" s="440"/>
      <c r="F37" s="420"/>
      <c r="G37" s="420"/>
      <c r="H37" s="420"/>
      <c r="I37" s="421"/>
      <c r="J37" s="420"/>
      <c r="K37" s="420"/>
      <c r="L37" s="420"/>
      <c r="M37" s="431"/>
    </row>
    <row r="38" spans="1:13" ht="15">
      <c r="A38" s="436"/>
      <c r="B38" s="418"/>
      <c r="C38" s="437"/>
      <c r="D38" s="417"/>
      <c r="E38" s="440"/>
      <c r="F38" s="420"/>
      <c r="G38" s="420"/>
      <c r="H38" s="420"/>
      <c r="I38" s="421"/>
      <c r="J38" s="420"/>
      <c r="K38" s="420"/>
      <c r="L38" s="420"/>
      <c r="M38" s="421"/>
    </row>
    <row r="39" spans="1:13" ht="15">
      <c r="A39" s="436"/>
      <c r="B39" s="418"/>
      <c r="C39" s="439"/>
      <c r="D39" s="417"/>
      <c r="E39" s="440"/>
      <c r="F39" s="420"/>
      <c r="G39" s="420"/>
      <c r="H39" s="420"/>
      <c r="I39" s="421"/>
      <c r="J39" s="420"/>
      <c r="K39" s="420"/>
      <c r="L39" s="420"/>
      <c r="M39" s="422"/>
    </row>
    <row r="40" spans="1:13" ht="15">
      <c r="A40" s="436"/>
      <c r="B40" s="418"/>
      <c r="C40" s="437"/>
      <c r="D40" s="417"/>
      <c r="E40" s="440"/>
      <c r="F40" s="420"/>
      <c r="G40" s="420"/>
      <c r="H40" s="420"/>
      <c r="I40" s="421"/>
      <c r="J40" s="420"/>
      <c r="K40" s="420"/>
      <c r="L40" s="420"/>
      <c r="M40" s="421"/>
    </row>
    <row r="41" spans="1:13" ht="15.75">
      <c r="A41" s="441"/>
      <c r="B41" s="442"/>
      <c r="C41" s="443"/>
      <c r="D41" s="444"/>
      <c r="E41" s="445"/>
      <c r="F41" s="446"/>
      <c r="G41" s="446"/>
      <c r="H41" s="446"/>
      <c r="I41" s="447"/>
      <c r="J41" s="446"/>
      <c r="K41" s="446"/>
      <c r="L41" s="446"/>
      <c r="M41" s="448"/>
    </row>
    <row r="42" spans="1:13" ht="15">
      <c r="A42" s="17"/>
      <c r="B42" s="30"/>
      <c r="C42" s="13"/>
      <c r="D42" s="30"/>
      <c r="E42" s="21"/>
      <c r="F42" s="22"/>
      <c r="G42" s="22"/>
      <c r="H42" s="22"/>
      <c r="I42" s="22"/>
      <c r="J42" s="22"/>
      <c r="K42" s="22"/>
      <c r="L42" s="22"/>
      <c r="M42" s="22"/>
    </row>
    <row r="43" spans="1:13" ht="15">
      <c r="A43" s="17"/>
      <c r="B43" s="30"/>
      <c r="C43" s="13"/>
      <c r="D43" s="30"/>
      <c r="E43" s="21"/>
      <c r="F43" s="22"/>
      <c r="G43" s="22"/>
      <c r="H43" s="22"/>
      <c r="I43" s="22"/>
      <c r="J43" s="22"/>
      <c r="K43" s="22"/>
      <c r="L43" s="22"/>
      <c r="M43" s="22"/>
    </row>
    <row r="44" spans="1:13" ht="15">
      <c r="A44" s="17"/>
      <c r="B44" s="30"/>
      <c r="C44" s="13"/>
      <c r="D44" s="30"/>
      <c r="E44" s="21"/>
      <c r="F44" s="22"/>
      <c r="G44" s="22"/>
      <c r="H44" s="22"/>
      <c r="I44" s="22"/>
      <c r="J44" s="22"/>
      <c r="K44" s="22"/>
      <c r="L44" s="22"/>
      <c r="M44" s="22"/>
    </row>
    <row r="45" spans="1:13" ht="15.75">
      <c r="A45" s="17"/>
      <c r="B45" s="30"/>
      <c r="C45" s="16"/>
      <c r="D45" s="30"/>
      <c r="E45" s="21"/>
      <c r="F45" s="22"/>
      <c r="G45" s="22"/>
      <c r="H45" s="22"/>
      <c r="I45" s="22"/>
      <c r="J45" s="22"/>
      <c r="K45" s="22"/>
      <c r="L45" s="22"/>
      <c r="M45" s="31"/>
    </row>
    <row r="46" spans="1:13" ht="15.75">
      <c r="A46" s="17"/>
      <c r="B46" s="30"/>
      <c r="C46" s="16"/>
      <c r="D46" s="30"/>
      <c r="E46" s="21"/>
      <c r="F46" s="22"/>
      <c r="G46" s="22"/>
      <c r="H46" s="22"/>
      <c r="I46" s="22"/>
      <c r="J46" s="22"/>
      <c r="K46" s="22"/>
      <c r="L46" s="22"/>
      <c r="M46" s="31"/>
    </row>
    <row r="47" spans="1:13" ht="15.75">
      <c r="A47" s="15"/>
      <c r="B47" s="32"/>
      <c r="C47" s="16"/>
      <c r="D47" s="30"/>
      <c r="E47" s="21"/>
      <c r="F47" s="22"/>
      <c r="G47" s="22"/>
      <c r="H47" s="22"/>
      <c r="I47" s="22"/>
      <c r="J47" s="22"/>
      <c r="K47" s="22"/>
      <c r="L47" s="22"/>
      <c r="M47" s="22"/>
    </row>
    <row r="48" spans="1:13" ht="15">
      <c r="A48" s="17"/>
      <c r="B48" s="30"/>
      <c r="C48" s="13"/>
      <c r="D48" s="30"/>
      <c r="E48" s="21"/>
      <c r="F48" s="22"/>
      <c r="G48" s="22"/>
      <c r="H48" s="22"/>
      <c r="I48" s="22"/>
      <c r="J48" s="22"/>
      <c r="K48" s="22"/>
      <c r="L48" s="22"/>
      <c r="M48" s="22"/>
    </row>
    <row r="49" spans="1:16" ht="15">
      <c r="A49" s="17"/>
      <c r="B49" s="30"/>
      <c r="C49" s="13"/>
      <c r="D49" s="30"/>
      <c r="E49" s="21"/>
      <c r="F49" s="22"/>
      <c r="G49" s="22"/>
      <c r="H49" s="22"/>
      <c r="I49" s="22"/>
      <c r="J49" s="22"/>
      <c r="K49" s="22"/>
      <c r="L49" s="22"/>
      <c r="M49" s="22"/>
      <c r="P49" s="12" t="s">
        <v>8</v>
      </c>
    </row>
    <row r="50" spans="1:13" ht="15">
      <c r="A50" s="17"/>
      <c r="B50" s="30"/>
      <c r="C50" s="13"/>
      <c r="D50" s="30"/>
      <c r="E50" s="21"/>
      <c r="F50" s="22"/>
      <c r="G50" s="22"/>
      <c r="H50" s="22"/>
      <c r="I50" s="22"/>
      <c r="J50" s="22"/>
      <c r="K50" s="22"/>
      <c r="L50" s="22"/>
      <c r="M50" s="33"/>
    </row>
    <row r="51" spans="1:13" ht="15">
      <c r="A51" s="17"/>
      <c r="B51" s="30"/>
      <c r="C51" s="13"/>
      <c r="D51" s="30"/>
      <c r="E51" s="21"/>
      <c r="F51" s="22"/>
      <c r="G51" s="22"/>
      <c r="H51" s="22"/>
      <c r="I51" s="22"/>
      <c r="J51" s="22"/>
      <c r="K51" s="22"/>
      <c r="L51" s="22"/>
      <c r="M51" s="22"/>
    </row>
    <row r="52" spans="1:13" ht="15">
      <c r="A52" s="17"/>
      <c r="B52" s="30"/>
      <c r="C52" s="13"/>
      <c r="D52" s="30"/>
      <c r="E52" s="21"/>
      <c r="F52" s="22"/>
      <c r="G52" s="22"/>
      <c r="H52" s="22"/>
      <c r="I52" s="22"/>
      <c r="J52" s="22"/>
      <c r="K52" s="22"/>
      <c r="L52" s="22"/>
      <c r="M52" s="22"/>
    </row>
    <row r="53" spans="1:13" ht="15">
      <c r="A53" s="17"/>
      <c r="B53" s="30"/>
      <c r="C53" s="13"/>
      <c r="D53" s="30"/>
      <c r="E53" s="21"/>
      <c r="F53" s="22"/>
      <c r="G53" s="22"/>
      <c r="H53" s="22"/>
      <c r="I53" s="22"/>
      <c r="J53" s="22"/>
      <c r="K53" s="22"/>
      <c r="L53" s="22"/>
      <c r="M53" s="22"/>
    </row>
    <row r="54" spans="1:13" ht="15">
      <c r="A54" s="17"/>
      <c r="B54" s="30"/>
      <c r="C54" s="13"/>
      <c r="D54" s="30"/>
      <c r="E54" s="21"/>
      <c r="F54" s="22"/>
      <c r="G54" s="22"/>
      <c r="H54" s="22"/>
      <c r="I54" s="22"/>
      <c r="J54" s="22"/>
      <c r="K54" s="22"/>
      <c r="L54" s="22"/>
      <c r="M54" s="22"/>
    </row>
    <row r="55" spans="1:13" ht="15">
      <c r="A55" s="17"/>
      <c r="B55" s="30"/>
      <c r="C55" s="13"/>
      <c r="D55" s="30"/>
      <c r="E55" s="21"/>
      <c r="F55" s="22"/>
      <c r="G55" s="22"/>
      <c r="H55" s="22"/>
      <c r="I55" s="22"/>
      <c r="J55" s="22"/>
      <c r="K55" s="22"/>
      <c r="L55" s="22"/>
      <c r="M55" s="33"/>
    </row>
    <row r="56" spans="1:13" ht="15">
      <c r="A56" s="17"/>
      <c r="B56" s="30"/>
      <c r="C56" s="13"/>
      <c r="D56" s="30"/>
      <c r="E56" s="21"/>
      <c r="F56" s="22"/>
      <c r="G56" s="22"/>
      <c r="H56" s="22"/>
      <c r="I56" s="22"/>
      <c r="J56" s="22"/>
      <c r="K56" s="22"/>
      <c r="L56" s="22"/>
      <c r="M56" s="33"/>
    </row>
    <row r="57" spans="1:13" ht="15">
      <c r="A57" s="17"/>
      <c r="B57" s="30"/>
      <c r="C57" s="14"/>
      <c r="D57" s="30"/>
      <c r="E57" s="21"/>
      <c r="F57" s="22"/>
      <c r="G57" s="22"/>
      <c r="H57" s="22"/>
      <c r="I57" s="22"/>
      <c r="J57" s="22"/>
      <c r="K57" s="22"/>
      <c r="L57" s="22"/>
      <c r="M57" s="22"/>
    </row>
    <row r="58" spans="1:14" ht="15">
      <c r="A58" s="17"/>
      <c r="B58" s="30"/>
      <c r="C58" s="13"/>
      <c r="D58" s="30"/>
      <c r="E58" s="21"/>
      <c r="F58" s="22"/>
      <c r="G58" s="22"/>
      <c r="H58" s="22"/>
      <c r="I58" s="22"/>
      <c r="J58" s="22"/>
      <c r="K58" s="22"/>
      <c r="L58" s="22"/>
      <c r="M58" s="22"/>
      <c r="N58" s="18"/>
    </row>
    <row r="59" spans="1:13" ht="15">
      <c r="A59" s="17"/>
      <c r="B59" s="30"/>
      <c r="C59" s="13"/>
      <c r="D59" s="30"/>
      <c r="E59" s="21"/>
      <c r="F59" s="22"/>
      <c r="G59" s="22"/>
      <c r="H59" s="22"/>
      <c r="I59" s="22"/>
      <c r="J59" s="22"/>
      <c r="K59" s="22"/>
      <c r="L59" s="22"/>
      <c r="M59" s="22"/>
    </row>
    <row r="60" spans="1:13" ht="15">
      <c r="A60" s="25"/>
      <c r="B60" s="34"/>
      <c r="C60" s="26"/>
      <c r="D60" s="34"/>
      <c r="E60" s="27"/>
      <c r="F60" s="35"/>
      <c r="G60" s="35"/>
      <c r="H60" s="35"/>
      <c r="I60" s="35"/>
      <c r="J60" s="35"/>
      <c r="K60" s="35"/>
      <c r="L60" s="35"/>
      <c r="M60" s="35"/>
    </row>
    <row r="61" spans="1:14" ht="18.75" thickBot="1">
      <c r="A61" s="25"/>
      <c r="B61" s="34"/>
      <c r="C61" s="29"/>
      <c r="D61" s="36"/>
      <c r="E61" s="28"/>
      <c r="F61" s="37"/>
      <c r="G61" s="37"/>
      <c r="H61" s="37"/>
      <c r="I61" s="37"/>
      <c r="J61" s="37"/>
      <c r="K61" s="37"/>
      <c r="L61" s="37"/>
      <c r="M61" s="38"/>
      <c r="N61" s="18"/>
    </row>
    <row r="62" spans="1:14" ht="16.5" thickBot="1">
      <c r="A62" s="42"/>
      <c r="B62" s="34"/>
      <c r="C62" s="39"/>
      <c r="D62" s="34"/>
      <c r="E62" s="27"/>
      <c r="F62" s="35"/>
      <c r="G62" s="35"/>
      <c r="H62" s="35"/>
      <c r="I62" s="35"/>
      <c r="J62" s="35"/>
      <c r="K62" s="35"/>
      <c r="L62" s="35"/>
      <c r="M62" s="40"/>
      <c r="N62" s="19"/>
    </row>
  </sheetData>
  <sheetProtection/>
  <mergeCells count="3">
    <mergeCell ref="A3:C3"/>
    <mergeCell ref="A4:C4"/>
    <mergeCell ref="A5:M5"/>
  </mergeCells>
  <hyperlinks>
    <hyperlink ref="M7" r:id="rId1" display="DATA:Setembro/2010"/>
  </hyperlinks>
  <printOptions horizontalCentered="1"/>
  <pageMargins left="0.7874015748031497" right="0.3937007874015748" top="0.52" bottom="0.5905511811023623" header="0.5118110236220472" footer="0.5118110236220472"/>
  <pageSetup horizontalDpi="600" verticalDpi="600" orientation="portrait" paperSize="9" scale="68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85" zoomScaleNormal="60" zoomScaleSheetLayoutView="85" zoomScalePageLayoutView="0" workbookViewId="0" topLeftCell="A1">
      <selection activeCell="M13" sqref="M13"/>
    </sheetView>
  </sheetViews>
  <sheetFormatPr defaultColWidth="10.28125" defaultRowHeight="12.75"/>
  <cols>
    <col min="1" max="1" width="14.00390625" style="12" customWidth="1"/>
    <col min="2" max="2" width="7.7109375" style="12" customWidth="1"/>
    <col min="3" max="3" width="54.8515625" style="12" customWidth="1"/>
    <col min="4" max="4" width="6.140625" style="12" customWidth="1"/>
    <col min="5" max="5" width="11.7109375" style="12" customWidth="1"/>
    <col min="6" max="6" width="7.8515625" style="12" customWidth="1"/>
    <col min="7" max="7" width="9.00390625" style="12" customWidth="1"/>
    <col min="8" max="8" width="8.421875" style="12" customWidth="1"/>
    <col min="9" max="9" width="14.8515625" style="12" customWidth="1"/>
    <col min="10" max="16384" width="10.28125" style="12" customWidth="1"/>
  </cols>
  <sheetData>
    <row r="1" spans="1:9" ht="15.75">
      <c r="A1" s="65" t="s">
        <v>26</v>
      </c>
      <c r="B1" s="66"/>
      <c r="C1" s="67"/>
      <c r="D1" s="67"/>
      <c r="E1" s="67"/>
      <c r="F1" s="67"/>
      <c r="G1" s="67"/>
      <c r="H1" s="67"/>
      <c r="I1" s="68"/>
    </row>
    <row r="2" spans="1:9" ht="15.75">
      <c r="A2" s="69" t="s">
        <v>258</v>
      </c>
      <c r="B2" s="70"/>
      <c r="C2" s="71"/>
      <c r="D2" s="71"/>
      <c r="E2" s="72"/>
      <c r="F2" s="71"/>
      <c r="G2" s="71"/>
      <c r="H2" s="71"/>
      <c r="I2" s="73"/>
    </row>
    <row r="3" spans="1:9" ht="15.75">
      <c r="A3" s="457" t="s">
        <v>28</v>
      </c>
      <c r="B3" s="458"/>
      <c r="C3" s="458"/>
      <c r="D3" s="71"/>
      <c r="E3" s="72"/>
      <c r="F3" s="71"/>
      <c r="G3" s="71"/>
      <c r="H3" s="71"/>
      <c r="I3" s="73"/>
    </row>
    <row r="4" spans="1:9" ht="15.75">
      <c r="A4" s="457" t="s">
        <v>154</v>
      </c>
      <c r="B4" s="458"/>
      <c r="C4" s="458"/>
      <c r="D4" s="71"/>
      <c r="E4" s="72"/>
      <c r="F4" s="71"/>
      <c r="G4" s="71"/>
      <c r="H4" s="71"/>
      <c r="I4" s="73"/>
    </row>
    <row r="5" spans="1:9" ht="15.75">
      <c r="A5" s="459"/>
      <c r="B5" s="460"/>
      <c r="C5" s="460"/>
      <c r="D5" s="460"/>
      <c r="E5" s="460"/>
      <c r="F5" s="460"/>
      <c r="G5" s="460"/>
      <c r="H5" s="460"/>
      <c r="I5" s="460"/>
    </row>
    <row r="6" spans="1:9" ht="16.5" thickBot="1">
      <c r="A6" s="74"/>
      <c r="B6" s="75"/>
      <c r="C6" s="59" t="s">
        <v>5</v>
      </c>
      <c r="D6" s="75"/>
      <c r="E6" s="76" t="s">
        <v>246</v>
      </c>
      <c r="F6" s="75"/>
      <c r="G6" s="75"/>
      <c r="H6" s="75"/>
      <c r="I6" s="77"/>
    </row>
    <row r="7" spans="1:9" ht="38.25" customHeight="1" thickTop="1">
      <c r="A7" s="161" t="s">
        <v>39</v>
      </c>
      <c r="B7" s="161" t="s">
        <v>0</v>
      </c>
      <c r="C7" s="161" t="s">
        <v>30</v>
      </c>
      <c r="D7" s="161" t="s">
        <v>6</v>
      </c>
      <c r="E7" s="161" t="s">
        <v>7</v>
      </c>
      <c r="F7" s="161" t="s">
        <v>31</v>
      </c>
      <c r="G7" s="161" t="s">
        <v>32</v>
      </c>
      <c r="H7" s="161" t="s">
        <v>33</v>
      </c>
      <c r="I7" s="161" t="s">
        <v>34</v>
      </c>
    </row>
    <row r="8" spans="1:9" ht="15.75">
      <c r="A8" s="150"/>
      <c r="B8" s="162" t="s">
        <v>91</v>
      </c>
      <c r="C8" s="163" t="s">
        <v>153</v>
      </c>
      <c r="D8" s="153"/>
      <c r="E8" s="154"/>
      <c r="F8" s="155"/>
      <c r="G8" s="187"/>
      <c r="H8" s="155"/>
      <c r="I8" s="157">
        <f>ROUND(SUM(I9:I19),2)</f>
        <v>210794.41</v>
      </c>
    </row>
    <row r="9" spans="1:9" ht="66.75" customHeight="1">
      <c r="A9" s="291" t="s">
        <v>19</v>
      </c>
      <c r="B9" s="64" t="s">
        <v>92</v>
      </c>
      <c r="C9" s="83" t="s">
        <v>40</v>
      </c>
      <c r="D9" s="334" t="s">
        <v>41</v>
      </c>
      <c r="E9" s="304">
        <f>'MC Estr. Vale Verde (Tião Cruz)'!M9</f>
        <v>4275</v>
      </c>
      <c r="F9" s="305">
        <v>0.9</v>
      </c>
      <c r="G9" s="348">
        <v>0.2977</v>
      </c>
      <c r="H9" s="312">
        <f>F9*(1+G9)</f>
        <v>1.1679300000000001</v>
      </c>
      <c r="I9" s="308">
        <f>ROUND(SUM(E9*H9),2)</f>
        <v>4992.9</v>
      </c>
    </row>
    <row r="10" spans="1:9" ht="36">
      <c r="A10" s="292" t="s">
        <v>20</v>
      </c>
      <c r="B10" s="64" t="s">
        <v>93</v>
      </c>
      <c r="C10" s="83" t="s">
        <v>42</v>
      </c>
      <c r="D10" s="334" t="s">
        <v>53</v>
      </c>
      <c r="E10" s="304">
        <f>'MC Estr. Vale Verde (Tião Cruz)'!M11</f>
        <v>513</v>
      </c>
      <c r="F10" s="305">
        <v>8.96</v>
      </c>
      <c r="G10" s="348">
        <v>0.2977</v>
      </c>
      <c r="H10" s="312">
        <f aca="true" t="shared" si="0" ref="H10:H15">F10*(1+G10)</f>
        <v>11.627392000000002</v>
      </c>
      <c r="I10" s="308">
        <f aca="true" t="shared" si="1" ref="I10:I15">ROUND(SUM(E10*H10),2)</f>
        <v>5964.85</v>
      </c>
    </row>
    <row r="11" spans="1:9" ht="39" customHeight="1">
      <c r="A11" s="292" t="s">
        <v>25</v>
      </c>
      <c r="B11" s="64" t="s">
        <v>94</v>
      </c>
      <c r="C11" s="83" t="s">
        <v>43</v>
      </c>
      <c r="D11" s="334" t="s">
        <v>53</v>
      </c>
      <c r="E11" s="309">
        <f>'MC Estr. Vale Verde (Tião Cruz)'!M13</f>
        <v>513</v>
      </c>
      <c r="F11" s="305">
        <v>63.92</v>
      </c>
      <c r="G11" s="348">
        <v>0.2977</v>
      </c>
      <c r="H11" s="312">
        <f t="shared" si="0"/>
        <v>82.94898400000001</v>
      </c>
      <c r="I11" s="308">
        <f t="shared" si="1"/>
        <v>42552.83</v>
      </c>
    </row>
    <row r="12" spans="1:9" ht="63.75" customHeight="1">
      <c r="A12" s="293" t="s">
        <v>255</v>
      </c>
      <c r="B12" s="64" t="s">
        <v>95</v>
      </c>
      <c r="C12" s="83" t="s">
        <v>256</v>
      </c>
      <c r="D12" s="334" t="s">
        <v>54</v>
      </c>
      <c r="E12" s="309">
        <f>'MC Estr. Vale Verde (Tião Cruz)'!M15</f>
        <v>36936</v>
      </c>
      <c r="F12" s="305">
        <v>0.88</v>
      </c>
      <c r="G12" s="348">
        <v>0.2977</v>
      </c>
      <c r="H12" s="312">
        <f t="shared" si="0"/>
        <v>1.141976</v>
      </c>
      <c r="I12" s="308">
        <f t="shared" si="1"/>
        <v>42180.03</v>
      </c>
    </row>
    <row r="13" spans="1:9" ht="28.5" customHeight="1">
      <c r="A13" s="291" t="s">
        <v>21</v>
      </c>
      <c r="B13" s="64" t="s">
        <v>96</v>
      </c>
      <c r="C13" s="83" t="s">
        <v>44</v>
      </c>
      <c r="D13" s="334" t="s">
        <v>41</v>
      </c>
      <c r="E13" s="304">
        <f>'MC Estr. Vale Verde (Tião Cruz)'!M17</f>
        <v>4275</v>
      </c>
      <c r="F13" s="305">
        <v>8.01</v>
      </c>
      <c r="G13" s="348">
        <v>0.2977</v>
      </c>
      <c r="H13" s="312">
        <f t="shared" si="0"/>
        <v>10.394577</v>
      </c>
      <c r="I13" s="308">
        <f t="shared" si="1"/>
        <v>44436.82</v>
      </c>
    </row>
    <row r="14" spans="1:10" ht="29.25" customHeight="1">
      <c r="A14" s="291" t="s">
        <v>22</v>
      </c>
      <c r="B14" s="64" t="s">
        <v>97</v>
      </c>
      <c r="C14" s="83" t="s">
        <v>45</v>
      </c>
      <c r="D14" s="334" t="s">
        <v>41</v>
      </c>
      <c r="E14" s="304">
        <f>'MC Estr. Vale Verde (Tião Cruz)'!M19</f>
        <v>4275</v>
      </c>
      <c r="F14" s="305">
        <v>1.53</v>
      </c>
      <c r="G14" s="348">
        <v>0.2977</v>
      </c>
      <c r="H14" s="312">
        <f t="shared" si="0"/>
        <v>1.985481</v>
      </c>
      <c r="I14" s="308">
        <f t="shared" si="1"/>
        <v>8487.93</v>
      </c>
      <c r="J14" s="41"/>
    </row>
    <row r="15" spans="1:10" ht="89.25" customHeight="1">
      <c r="A15" s="291" t="s">
        <v>23</v>
      </c>
      <c r="B15" s="64" t="s">
        <v>98</v>
      </c>
      <c r="C15" s="83" t="s">
        <v>46</v>
      </c>
      <c r="D15" s="334" t="s">
        <v>53</v>
      </c>
      <c r="E15" s="309">
        <f>'MC Estr. Vale Verde (Tião Cruz)'!M21</f>
        <v>213.75</v>
      </c>
      <c r="F15" s="310">
        <v>39.73</v>
      </c>
      <c r="G15" s="311">
        <v>0.2977</v>
      </c>
      <c r="H15" s="312">
        <f t="shared" si="0"/>
        <v>51.557621</v>
      </c>
      <c r="I15" s="308">
        <f t="shared" si="1"/>
        <v>11020.44</v>
      </c>
      <c r="J15" s="41"/>
    </row>
    <row r="16" spans="1:10" ht="28.5" customHeight="1">
      <c r="A16" s="292" t="s">
        <v>24</v>
      </c>
      <c r="B16" s="64" t="s">
        <v>99</v>
      </c>
      <c r="C16" s="83" t="s">
        <v>47</v>
      </c>
      <c r="D16" s="334" t="s">
        <v>18</v>
      </c>
      <c r="E16" s="309">
        <f>'MC Estr. Vale Verde (Tião Cruz)'!M23</f>
        <v>384.75</v>
      </c>
      <c r="F16" s="305">
        <v>0.57</v>
      </c>
      <c r="G16" s="306">
        <v>0.2977</v>
      </c>
      <c r="H16" s="307">
        <f>F16*(1+G16)</f>
        <v>0.7396889999999999</v>
      </c>
      <c r="I16" s="308">
        <f>ROUND(SUM(E16*H16),2)</f>
        <v>284.6</v>
      </c>
      <c r="J16" s="41"/>
    </row>
    <row r="17" spans="1:10" ht="66" customHeight="1">
      <c r="A17" s="170" t="s">
        <v>83</v>
      </c>
      <c r="B17" s="64" t="s">
        <v>161</v>
      </c>
      <c r="C17" s="93" t="s">
        <v>84</v>
      </c>
      <c r="D17" s="294" t="s">
        <v>85</v>
      </c>
      <c r="E17" s="294">
        <f>'MC Estr. Vale Verde (Tião Cruz)'!M25</f>
        <v>28</v>
      </c>
      <c r="F17" s="294">
        <v>859.21</v>
      </c>
      <c r="G17" s="311">
        <v>0.2977</v>
      </c>
      <c r="H17" s="312">
        <f>F17*(1+G17)</f>
        <v>1114.9968170000002</v>
      </c>
      <c r="I17" s="308">
        <f>ROUND(SUM(E17*H17),2)</f>
        <v>31219.91</v>
      </c>
      <c r="J17" s="41"/>
    </row>
    <row r="18" spans="1:10" ht="40.5" customHeight="1">
      <c r="A18" s="170" t="s">
        <v>86</v>
      </c>
      <c r="B18" s="64" t="s">
        <v>162</v>
      </c>
      <c r="C18" s="93" t="s">
        <v>87</v>
      </c>
      <c r="D18" s="294" t="s">
        <v>41</v>
      </c>
      <c r="E18" s="313">
        <f>'MC Estr. Vale Verde (Tião Cruz)'!M27</f>
        <v>20.16</v>
      </c>
      <c r="F18" s="294">
        <v>134.09</v>
      </c>
      <c r="G18" s="311">
        <v>0.2977</v>
      </c>
      <c r="H18" s="312">
        <f>F18*(1+G18)</f>
        <v>174.00859300000002</v>
      </c>
      <c r="I18" s="308">
        <f>ROUND(SUM(E18*H18),2)</f>
        <v>3508.01</v>
      </c>
      <c r="J18" s="41"/>
    </row>
    <row r="19" spans="1:10" ht="102" customHeight="1">
      <c r="A19" s="170" t="s">
        <v>88</v>
      </c>
      <c r="B19" s="64" t="s">
        <v>163</v>
      </c>
      <c r="C19" s="93" t="s">
        <v>89</v>
      </c>
      <c r="D19" s="294" t="s">
        <v>67</v>
      </c>
      <c r="E19" s="313">
        <f>'MC Estr. Vale Verde (Tião Cruz)'!M29</f>
        <v>84</v>
      </c>
      <c r="F19" s="294">
        <v>148.12</v>
      </c>
      <c r="G19" s="311">
        <v>0.2977</v>
      </c>
      <c r="H19" s="312">
        <f>F19*(1+G19)</f>
        <v>192.215324</v>
      </c>
      <c r="I19" s="308">
        <f>ROUND(SUM(E19*H19),2)</f>
        <v>16146.09</v>
      </c>
      <c r="J19" s="41"/>
    </row>
    <row r="20" spans="1:10" ht="12.75">
      <c r="A20" s="185"/>
      <c r="B20" s="78"/>
      <c r="C20" s="347"/>
      <c r="D20" s="60"/>
      <c r="E20" s="63"/>
      <c r="F20" s="61"/>
      <c r="G20" s="62"/>
      <c r="H20" s="61"/>
      <c r="I20" s="141"/>
      <c r="J20" s="41"/>
    </row>
    <row r="21" spans="1:10" ht="15">
      <c r="A21" s="188"/>
      <c r="B21" s="45"/>
      <c r="C21" s="46"/>
      <c r="D21" s="43"/>
      <c r="E21" s="47"/>
      <c r="F21" s="44"/>
      <c r="G21" s="57"/>
      <c r="H21" s="44"/>
      <c r="I21" s="137"/>
      <c r="J21" s="41"/>
    </row>
    <row r="22" spans="1:10" ht="15">
      <c r="A22" s="172"/>
      <c r="B22" s="45"/>
      <c r="C22" s="46"/>
      <c r="D22" s="43"/>
      <c r="E22" s="47"/>
      <c r="F22" s="44"/>
      <c r="G22" s="57"/>
      <c r="H22" s="44"/>
      <c r="I22" s="137"/>
      <c r="J22" s="41"/>
    </row>
    <row r="23" spans="1:10" ht="18">
      <c r="A23" s="173"/>
      <c r="B23" s="49"/>
      <c r="C23" s="52" t="s">
        <v>9</v>
      </c>
      <c r="D23" s="50"/>
      <c r="E23" s="48"/>
      <c r="F23" s="51"/>
      <c r="G23" s="58"/>
      <c r="H23" s="51"/>
      <c r="I23" s="174">
        <f>I8</f>
        <v>210794.41</v>
      </c>
      <c r="J23" s="41"/>
    </row>
    <row r="24" spans="1:10" ht="15">
      <c r="A24" s="172"/>
      <c r="B24" s="45"/>
      <c r="C24" s="53"/>
      <c r="D24" s="43"/>
      <c r="E24" s="47"/>
      <c r="F24" s="44"/>
      <c r="G24" s="57"/>
      <c r="H24" s="44"/>
      <c r="I24" s="137"/>
      <c r="J24" s="41"/>
    </row>
    <row r="25" spans="1:10" ht="15">
      <c r="A25" s="172"/>
      <c r="B25" s="45"/>
      <c r="C25" s="46"/>
      <c r="D25" s="43"/>
      <c r="E25" s="47"/>
      <c r="F25" s="44"/>
      <c r="G25" s="57"/>
      <c r="H25" s="44"/>
      <c r="I25" s="137"/>
      <c r="J25" s="41"/>
    </row>
    <row r="26" spans="1:10" ht="15">
      <c r="A26" s="172"/>
      <c r="B26" s="45"/>
      <c r="C26" s="46"/>
      <c r="D26" s="43"/>
      <c r="E26" s="47"/>
      <c r="F26" s="44"/>
      <c r="G26" s="57"/>
      <c r="H26" s="44"/>
      <c r="I26" s="137"/>
      <c r="J26" s="41"/>
    </row>
    <row r="27" spans="1:10" ht="15">
      <c r="A27" s="172"/>
      <c r="B27" s="45"/>
      <c r="C27" s="46"/>
      <c r="D27" s="43"/>
      <c r="E27" s="47"/>
      <c r="F27" s="44"/>
      <c r="G27" s="57"/>
      <c r="H27" s="44"/>
      <c r="I27" s="137"/>
      <c r="J27" s="41"/>
    </row>
    <row r="28" spans="1:10" ht="15">
      <c r="A28" s="172"/>
      <c r="B28" s="45"/>
      <c r="C28" s="46"/>
      <c r="D28" s="43"/>
      <c r="E28" s="47"/>
      <c r="F28" s="44"/>
      <c r="G28" s="57"/>
      <c r="H28" s="44"/>
      <c r="I28" s="137"/>
      <c r="J28" s="41"/>
    </row>
    <row r="29" spans="1:10" ht="15">
      <c r="A29" s="172"/>
      <c r="B29" s="45"/>
      <c r="C29" s="46"/>
      <c r="D29" s="43"/>
      <c r="E29" s="47"/>
      <c r="F29" s="44"/>
      <c r="G29" s="57"/>
      <c r="H29" s="44"/>
      <c r="I29" s="137"/>
      <c r="J29" s="41"/>
    </row>
    <row r="30" spans="1:10" ht="15">
      <c r="A30" s="172"/>
      <c r="B30" s="45"/>
      <c r="C30" s="46"/>
      <c r="D30" s="43"/>
      <c r="E30" s="47"/>
      <c r="F30" s="44"/>
      <c r="G30" s="57"/>
      <c r="H30" s="44"/>
      <c r="I30" s="137"/>
      <c r="J30" s="41"/>
    </row>
    <row r="31" spans="1:10" ht="15">
      <c r="A31" s="172"/>
      <c r="B31" s="45"/>
      <c r="C31" s="46"/>
      <c r="D31" s="43"/>
      <c r="E31" s="47"/>
      <c r="F31" s="44"/>
      <c r="G31" s="57"/>
      <c r="H31" s="44"/>
      <c r="I31" s="137"/>
      <c r="J31" s="41"/>
    </row>
    <row r="32" spans="1:10" ht="15">
      <c r="A32" s="172"/>
      <c r="B32" s="45"/>
      <c r="C32" s="46"/>
      <c r="D32" s="43"/>
      <c r="E32" s="47"/>
      <c r="F32" s="44"/>
      <c r="G32" s="57"/>
      <c r="H32" s="44"/>
      <c r="I32" s="137"/>
      <c r="J32" s="41"/>
    </row>
    <row r="33" spans="1:10" ht="15">
      <c r="A33" s="172"/>
      <c r="B33" s="45"/>
      <c r="C33" s="90" t="s">
        <v>48</v>
      </c>
      <c r="D33" s="43"/>
      <c r="E33" s="47"/>
      <c r="F33" s="44"/>
      <c r="G33" s="57"/>
      <c r="H33" s="44"/>
      <c r="I33" s="137"/>
      <c r="J33" s="41"/>
    </row>
    <row r="34" spans="1:10" ht="25.5">
      <c r="A34" s="172"/>
      <c r="B34" s="45"/>
      <c r="C34" s="215" t="s">
        <v>149</v>
      </c>
      <c r="D34" s="43"/>
      <c r="E34" s="47"/>
      <c r="F34" s="44"/>
      <c r="G34" s="57"/>
      <c r="H34" s="44"/>
      <c r="I34" s="137"/>
      <c r="J34" s="41"/>
    </row>
    <row r="35" spans="1:10" ht="51">
      <c r="A35" s="172"/>
      <c r="B35" s="45"/>
      <c r="C35" s="91" t="s">
        <v>49</v>
      </c>
      <c r="D35" s="43"/>
      <c r="E35" s="47"/>
      <c r="F35" s="44"/>
      <c r="G35" s="57"/>
      <c r="H35" s="44"/>
      <c r="I35" s="137"/>
      <c r="J35" s="41"/>
    </row>
    <row r="36" spans="1:10" ht="38.25">
      <c r="A36" s="172"/>
      <c r="B36" s="45"/>
      <c r="C36" s="91" t="s">
        <v>50</v>
      </c>
      <c r="D36" s="43"/>
      <c r="E36" s="47"/>
      <c r="F36" s="44"/>
      <c r="G36" s="57"/>
      <c r="H36" s="44"/>
      <c r="I36" s="137"/>
      <c r="J36" s="41"/>
    </row>
    <row r="37" spans="1:10" ht="25.5">
      <c r="A37" s="172"/>
      <c r="B37" s="45"/>
      <c r="C37" s="91" t="s">
        <v>51</v>
      </c>
      <c r="D37" s="43"/>
      <c r="E37" s="47"/>
      <c r="F37" s="44"/>
      <c r="G37" s="57"/>
      <c r="H37" s="44"/>
      <c r="I37" s="137"/>
      <c r="J37" s="41"/>
    </row>
    <row r="38" spans="1:10" ht="15">
      <c r="A38" s="172"/>
      <c r="B38" s="45"/>
      <c r="C38" s="91" t="s">
        <v>52</v>
      </c>
      <c r="D38" s="43"/>
      <c r="E38" s="47"/>
      <c r="F38" s="44"/>
      <c r="G38" s="57"/>
      <c r="H38" s="44"/>
      <c r="I38" s="137"/>
      <c r="J38" s="41"/>
    </row>
    <row r="39" spans="1:10" ht="15">
      <c r="A39" s="172"/>
      <c r="B39" s="45"/>
      <c r="C39" s="46"/>
      <c r="D39" s="43"/>
      <c r="E39" s="47"/>
      <c r="F39" s="44"/>
      <c r="G39" s="57"/>
      <c r="H39" s="44"/>
      <c r="I39" s="137"/>
      <c r="J39" s="41"/>
    </row>
    <row r="40" spans="1:10" ht="15">
      <c r="A40" s="172"/>
      <c r="B40" s="45"/>
      <c r="C40" s="46"/>
      <c r="D40" s="43"/>
      <c r="E40" s="47"/>
      <c r="F40" s="44"/>
      <c r="G40" s="57"/>
      <c r="H40" s="44"/>
      <c r="I40" s="137"/>
      <c r="J40" s="41"/>
    </row>
    <row r="41" spans="1:10" ht="15">
      <c r="A41" s="175"/>
      <c r="B41" s="176"/>
      <c r="C41" s="177"/>
      <c r="D41" s="178"/>
      <c r="E41" s="179"/>
      <c r="F41" s="159"/>
      <c r="G41" s="160"/>
      <c r="H41" s="159"/>
      <c r="I41" s="180"/>
      <c r="J41" s="41"/>
    </row>
    <row r="42" spans="1:9" ht="15">
      <c r="A42" s="17"/>
      <c r="B42" s="30"/>
      <c r="C42" s="13"/>
      <c r="D42" s="30"/>
      <c r="E42" s="21"/>
      <c r="F42" s="22"/>
      <c r="G42" s="22"/>
      <c r="H42" s="22"/>
      <c r="I42" s="22"/>
    </row>
    <row r="43" spans="1:9" ht="15">
      <c r="A43" s="17"/>
      <c r="B43" s="30"/>
      <c r="C43" s="13"/>
      <c r="D43" s="30"/>
      <c r="E43" s="21"/>
      <c r="F43" s="22"/>
      <c r="G43" s="22"/>
      <c r="H43" s="22"/>
      <c r="I43" s="22"/>
    </row>
    <row r="44" spans="1:9" ht="15.75">
      <c r="A44" s="17"/>
      <c r="B44" s="30"/>
      <c r="C44" s="13"/>
      <c r="D44" s="30"/>
      <c r="E44" s="21"/>
      <c r="F44" s="22"/>
      <c r="G44" s="22"/>
      <c r="H44" s="22"/>
      <c r="I44" s="31"/>
    </row>
    <row r="45" spans="1:9" ht="15.75">
      <c r="A45" s="17"/>
      <c r="B45" s="32"/>
      <c r="C45" s="16"/>
      <c r="D45" s="30"/>
      <c r="E45" s="21"/>
      <c r="F45" s="22"/>
      <c r="G45" s="22"/>
      <c r="H45" s="22"/>
      <c r="I45" s="22"/>
    </row>
    <row r="46" spans="1:9" ht="15.75">
      <c r="A46" s="17"/>
      <c r="B46" s="30"/>
      <c r="C46" s="13"/>
      <c r="D46" s="30"/>
      <c r="E46" s="21"/>
      <c r="F46" s="22"/>
      <c r="G46" s="22"/>
      <c r="H46" s="22"/>
      <c r="I46" s="31"/>
    </row>
    <row r="47" spans="1:9" ht="15.75">
      <c r="A47" s="17"/>
      <c r="B47" s="30"/>
      <c r="C47" s="13"/>
      <c r="D47" s="30"/>
      <c r="E47" s="21"/>
      <c r="F47" s="22"/>
      <c r="G47" s="22"/>
      <c r="H47" s="22"/>
      <c r="I47" s="31"/>
    </row>
    <row r="48" spans="1:9" ht="15.75">
      <c r="A48" s="15"/>
      <c r="B48" s="32"/>
      <c r="C48" s="13"/>
      <c r="D48" s="30"/>
      <c r="E48" s="22"/>
      <c r="F48" s="33"/>
      <c r="G48" s="33"/>
      <c r="H48" s="33"/>
      <c r="I48" s="33"/>
    </row>
    <row r="49" spans="1:9" ht="15">
      <c r="A49" s="17"/>
      <c r="B49" s="30"/>
      <c r="C49" s="13"/>
      <c r="D49" s="30"/>
      <c r="E49" s="21"/>
      <c r="F49" s="22"/>
      <c r="G49" s="22"/>
      <c r="H49" s="22"/>
      <c r="I49" s="22"/>
    </row>
    <row r="50" spans="1:9" ht="15">
      <c r="A50" s="17"/>
      <c r="B50" s="30"/>
      <c r="C50" s="14"/>
      <c r="D50" s="30"/>
      <c r="E50" s="21"/>
      <c r="F50" s="22"/>
      <c r="G50" s="22"/>
      <c r="H50" s="22"/>
      <c r="I50" s="33"/>
    </row>
    <row r="51" spans="1:9" ht="15">
      <c r="A51" s="17"/>
      <c r="B51" s="30"/>
      <c r="C51" s="13"/>
      <c r="D51" s="30"/>
      <c r="E51" s="21"/>
      <c r="F51" s="22"/>
      <c r="G51" s="22"/>
      <c r="H51" s="22"/>
      <c r="I51" s="22"/>
    </row>
    <row r="52" spans="1:9" ht="15.75">
      <c r="A52" s="17"/>
      <c r="B52" s="30"/>
      <c r="C52" s="13"/>
      <c r="D52" s="30"/>
      <c r="E52" s="21"/>
      <c r="F52" s="22"/>
      <c r="G52" s="22"/>
      <c r="H52" s="22"/>
      <c r="I52" s="31"/>
    </row>
    <row r="53" spans="1:9" ht="15">
      <c r="A53" s="17"/>
      <c r="B53" s="30"/>
      <c r="C53" s="13"/>
      <c r="D53" s="30"/>
      <c r="E53" s="21"/>
      <c r="F53" s="22"/>
      <c r="G53" s="22"/>
      <c r="H53" s="22"/>
      <c r="I53" s="22"/>
    </row>
    <row r="54" spans="1:9" ht="15">
      <c r="A54" s="17"/>
      <c r="B54" s="30"/>
      <c r="C54" s="13"/>
      <c r="D54" s="30"/>
      <c r="E54" s="21"/>
      <c r="F54" s="22"/>
      <c r="G54" s="22"/>
      <c r="H54" s="22"/>
      <c r="I54" s="22"/>
    </row>
    <row r="55" spans="1:9" ht="15">
      <c r="A55" s="17"/>
      <c r="B55" s="30"/>
      <c r="C55" s="13"/>
      <c r="D55" s="30"/>
      <c r="E55" s="21"/>
      <c r="F55" s="22"/>
      <c r="G55" s="22"/>
      <c r="H55" s="22"/>
      <c r="I55" s="22"/>
    </row>
    <row r="56" spans="1:9" ht="15.75">
      <c r="A56" s="17"/>
      <c r="B56" s="30"/>
      <c r="C56" s="16"/>
      <c r="D56" s="30"/>
      <c r="E56" s="21"/>
      <c r="F56" s="22"/>
      <c r="G56" s="22"/>
      <c r="H56" s="22"/>
      <c r="I56" s="31"/>
    </row>
    <row r="57" spans="1:9" ht="15.75">
      <c r="A57" s="17"/>
      <c r="B57" s="30"/>
      <c r="C57" s="16"/>
      <c r="D57" s="30"/>
      <c r="E57" s="21"/>
      <c r="F57" s="22"/>
      <c r="G57" s="22"/>
      <c r="H57" s="22"/>
      <c r="I57" s="31"/>
    </row>
    <row r="58" spans="1:9" ht="15.75">
      <c r="A58" s="15"/>
      <c r="B58" s="32"/>
      <c r="C58" s="16"/>
      <c r="D58" s="30"/>
      <c r="E58" s="21"/>
      <c r="F58" s="22"/>
      <c r="G58" s="22"/>
      <c r="H58" s="22"/>
      <c r="I58" s="22"/>
    </row>
    <row r="59" spans="1:9" ht="15">
      <c r="A59" s="17"/>
      <c r="B59" s="30"/>
      <c r="C59" s="13"/>
      <c r="D59" s="30"/>
      <c r="E59" s="21"/>
      <c r="F59" s="22"/>
      <c r="G59" s="22"/>
      <c r="H59" s="22"/>
      <c r="I59" s="22"/>
    </row>
    <row r="60" spans="1:12" ht="15">
      <c r="A60" s="17"/>
      <c r="B60" s="30"/>
      <c r="C60" s="13"/>
      <c r="D60" s="30"/>
      <c r="E60" s="21"/>
      <c r="F60" s="22"/>
      <c r="G60" s="22"/>
      <c r="H60" s="22"/>
      <c r="I60" s="22"/>
      <c r="L60" s="12" t="s">
        <v>8</v>
      </c>
    </row>
    <row r="61" spans="1:9" ht="15">
      <c r="A61" s="17"/>
      <c r="B61" s="30"/>
      <c r="C61" s="13"/>
      <c r="D61" s="30"/>
      <c r="E61" s="21"/>
      <c r="F61" s="22"/>
      <c r="G61" s="22"/>
      <c r="H61" s="22"/>
      <c r="I61" s="33"/>
    </row>
    <row r="62" spans="1:9" ht="15">
      <c r="A62" s="17"/>
      <c r="B62" s="30"/>
      <c r="C62" s="13"/>
      <c r="D62" s="30"/>
      <c r="E62" s="21"/>
      <c r="F62" s="22"/>
      <c r="G62" s="22"/>
      <c r="H62" s="22"/>
      <c r="I62" s="22"/>
    </row>
    <row r="63" spans="1:9" ht="15">
      <c r="A63" s="17"/>
      <c r="B63" s="30"/>
      <c r="C63" s="13"/>
      <c r="D63" s="30"/>
      <c r="E63" s="21"/>
      <c r="F63" s="22"/>
      <c r="G63" s="22"/>
      <c r="H63" s="22"/>
      <c r="I63" s="22"/>
    </row>
    <row r="64" spans="1:9" ht="15">
      <c r="A64" s="17"/>
      <c r="B64" s="30"/>
      <c r="C64" s="13"/>
      <c r="D64" s="30"/>
      <c r="E64" s="21"/>
      <c r="F64" s="22"/>
      <c r="G64" s="22"/>
      <c r="H64" s="22"/>
      <c r="I64" s="22"/>
    </row>
    <row r="65" spans="1:9" ht="15">
      <c r="A65" s="17"/>
      <c r="B65" s="30"/>
      <c r="C65" s="13"/>
      <c r="D65" s="30"/>
      <c r="E65" s="21"/>
      <c r="F65" s="22"/>
      <c r="G65" s="22"/>
      <c r="H65" s="22"/>
      <c r="I65" s="22"/>
    </row>
    <row r="66" spans="1:9" ht="15">
      <c r="A66" s="17"/>
      <c r="B66" s="30"/>
      <c r="C66" s="13"/>
      <c r="D66" s="30"/>
      <c r="E66" s="21"/>
      <c r="F66" s="22"/>
      <c r="G66" s="22"/>
      <c r="H66" s="22"/>
      <c r="I66" s="33"/>
    </row>
    <row r="67" spans="1:9" ht="15">
      <c r="A67" s="17"/>
      <c r="B67" s="30"/>
      <c r="C67" s="13"/>
      <c r="D67" s="30"/>
      <c r="E67" s="21"/>
      <c r="F67" s="22"/>
      <c r="G67" s="22"/>
      <c r="H67" s="22"/>
      <c r="I67" s="33"/>
    </row>
    <row r="68" spans="1:9" ht="15">
      <c r="A68" s="17"/>
      <c r="B68" s="30"/>
      <c r="C68" s="14"/>
      <c r="D68" s="30"/>
      <c r="E68" s="21"/>
      <c r="F68" s="22"/>
      <c r="G68" s="22"/>
      <c r="H68" s="22"/>
      <c r="I68" s="22"/>
    </row>
    <row r="69" spans="1:10" ht="15">
      <c r="A69" s="17"/>
      <c r="B69" s="30"/>
      <c r="C69" s="13"/>
      <c r="D69" s="30"/>
      <c r="E69" s="21"/>
      <c r="F69" s="22"/>
      <c r="G69" s="22"/>
      <c r="H69" s="22"/>
      <c r="I69" s="22"/>
      <c r="J69" s="18"/>
    </row>
    <row r="70" spans="1:9" ht="15">
      <c r="A70" s="17"/>
      <c r="B70" s="30"/>
      <c r="C70" s="13"/>
      <c r="D70" s="30"/>
      <c r="E70" s="21"/>
      <c r="F70" s="22"/>
      <c r="G70" s="22"/>
      <c r="H70" s="22"/>
      <c r="I70" s="22"/>
    </row>
    <row r="71" spans="1:9" ht="15">
      <c r="A71" s="25"/>
      <c r="B71" s="34"/>
      <c r="C71" s="26"/>
      <c r="D71" s="34"/>
      <c r="E71" s="27"/>
      <c r="F71" s="35"/>
      <c r="G71" s="35"/>
      <c r="H71" s="35"/>
      <c r="I71" s="35"/>
    </row>
    <row r="72" spans="1:10" ht="18.75" thickBot="1">
      <c r="A72" s="25"/>
      <c r="B72" s="34"/>
      <c r="C72" s="29"/>
      <c r="D72" s="36"/>
      <c r="E72" s="28"/>
      <c r="F72" s="37"/>
      <c r="G72" s="37"/>
      <c r="H72" s="37"/>
      <c r="I72" s="38"/>
      <c r="J72" s="18"/>
    </row>
    <row r="73" spans="1:10" ht="16.5" thickBot="1">
      <c r="A73" s="42"/>
      <c r="B73" s="34"/>
      <c r="C73" s="39"/>
      <c r="D73" s="34"/>
      <c r="E73" s="27"/>
      <c r="F73" s="35"/>
      <c r="G73" s="35"/>
      <c r="H73" s="35"/>
      <c r="I73" s="40"/>
      <c r="J73" s="19"/>
    </row>
  </sheetData>
  <sheetProtection/>
  <mergeCells count="3">
    <mergeCell ref="A3:C3"/>
    <mergeCell ref="A4:C4"/>
    <mergeCell ref="A5:I5"/>
  </mergeCells>
  <printOptions horizontalCentered="1"/>
  <pageMargins left="0.7874015748031497" right="0.3937007874015748" top="0.52" bottom="0.5905511811023623" header="0.5118110236220472" footer="0.5118110236220472"/>
  <pageSetup horizontalDpi="600" verticalDpi="6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4"/>
  <sheetViews>
    <sheetView view="pageBreakPreview" zoomScale="85" zoomScaleNormal="6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Q15" sqref="Q15"/>
    </sheetView>
  </sheetViews>
  <sheetFormatPr defaultColWidth="10.28125" defaultRowHeight="12.75"/>
  <cols>
    <col min="1" max="1" width="13.7109375" style="12" customWidth="1"/>
    <col min="2" max="2" width="7.7109375" style="12" customWidth="1"/>
    <col min="3" max="3" width="48.00390625" style="12" customWidth="1"/>
    <col min="4" max="4" width="5.140625" style="12" customWidth="1"/>
    <col min="5" max="5" width="7.57421875" style="12" customWidth="1"/>
    <col min="6" max="6" width="6.28125" style="12" customWidth="1"/>
    <col min="7" max="7" width="7.8515625" style="12" customWidth="1"/>
    <col min="8" max="8" width="6.421875" style="12" customWidth="1"/>
    <col min="9" max="9" width="5.8515625" style="12" customWidth="1"/>
    <col min="10" max="10" width="5.57421875" style="12" customWidth="1"/>
    <col min="11" max="11" width="8.28125" style="12" customWidth="1"/>
    <col min="12" max="12" width="7.421875" style="12" customWidth="1"/>
    <col min="13" max="13" width="11.57421875" style="12" customWidth="1"/>
    <col min="14" max="16384" width="10.28125" style="12" customWidth="1"/>
  </cols>
  <sheetData>
    <row r="1" spans="1:13" ht="15.75">
      <c r="A1" s="65" t="s">
        <v>26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ht="15.75">
      <c r="A2" s="69" t="s">
        <v>258</v>
      </c>
      <c r="B2" s="70"/>
      <c r="C2" s="71"/>
      <c r="D2" s="71"/>
      <c r="E2" s="72"/>
      <c r="F2" s="71"/>
      <c r="G2" s="71"/>
      <c r="H2" s="71"/>
      <c r="I2" s="71"/>
      <c r="J2" s="71"/>
      <c r="K2" s="71"/>
      <c r="L2" s="71"/>
      <c r="M2" s="73"/>
    </row>
    <row r="3" spans="1:13" ht="15.75">
      <c r="A3" s="457" t="s">
        <v>28</v>
      </c>
      <c r="B3" s="458"/>
      <c r="C3" s="458"/>
      <c r="D3" s="71"/>
      <c r="E3" s="72"/>
      <c r="F3" s="71"/>
      <c r="G3" s="71"/>
      <c r="H3" s="71"/>
      <c r="I3" s="71"/>
      <c r="J3" s="71"/>
      <c r="K3" s="71"/>
      <c r="L3" s="71"/>
      <c r="M3" s="73"/>
    </row>
    <row r="4" spans="1:13" ht="15.75" customHeight="1">
      <c r="A4" s="457" t="s">
        <v>154</v>
      </c>
      <c r="B4" s="458"/>
      <c r="C4" s="458"/>
      <c r="D4" s="71"/>
      <c r="E4" s="72"/>
      <c r="F4" s="71"/>
      <c r="G4" s="71"/>
      <c r="H4" s="71"/>
      <c r="I4" s="71"/>
      <c r="J4" s="71"/>
      <c r="K4" s="71"/>
      <c r="L4" s="71"/>
      <c r="M4" s="73"/>
    </row>
    <row r="5" spans="1:13" ht="15.75">
      <c r="A5" s="459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</row>
    <row r="6" spans="1:13" ht="16.5" thickBot="1">
      <c r="A6" s="74"/>
      <c r="B6" s="75"/>
      <c r="C6" s="59" t="s">
        <v>123</v>
      </c>
      <c r="D6" s="75"/>
      <c r="E6" s="76" t="s">
        <v>246</v>
      </c>
      <c r="F6" s="75"/>
      <c r="G6" s="75"/>
      <c r="H6" s="75"/>
      <c r="I6" s="75"/>
      <c r="J6" s="75"/>
      <c r="K6" s="75"/>
      <c r="L6" s="75"/>
      <c r="M6" s="77"/>
    </row>
    <row r="7" spans="1:13" ht="38.25" customHeight="1" thickTop="1">
      <c r="A7" s="161" t="s">
        <v>39</v>
      </c>
      <c r="B7" s="161" t="s">
        <v>0</v>
      </c>
      <c r="C7" s="161" t="s">
        <v>30</v>
      </c>
      <c r="D7" s="149" t="s">
        <v>114</v>
      </c>
      <c r="E7" s="149" t="s">
        <v>115</v>
      </c>
      <c r="F7" s="149" t="s">
        <v>116</v>
      </c>
      <c r="G7" s="149" t="s">
        <v>117</v>
      </c>
      <c r="H7" s="149" t="s">
        <v>118</v>
      </c>
      <c r="I7" s="149" t="s">
        <v>119</v>
      </c>
      <c r="J7" s="149" t="s">
        <v>120</v>
      </c>
      <c r="K7" s="149" t="s">
        <v>121</v>
      </c>
      <c r="L7" s="149" t="s">
        <v>122</v>
      </c>
      <c r="M7" s="149" t="s">
        <v>2</v>
      </c>
    </row>
    <row r="8" spans="1:13" ht="15.75">
      <c r="A8" s="150"/>
      <c r="B8" s="151" t="s">
        <v>91</v>
      </c>
      <c r="C8" s="152" t="s">
        <v>153</v>
      </c>
      <c r="D8" s="153"/>
      <c r="E8" s="189"/>
      <c r="F8" s="190"/>
      <c r="G8" s="191"/>
      <c r="H8" s="190"/>
      <c r="I8" s="190"/>
      <c r="J8" s="191"/>
      <c r="K8" s="190"/>
      <c r="L8" s="191"/>
      <c r="M8" s="192"/>
    </row>
    <row r="9" spans="1:13" ht="76.5" customHeight="1">
      <c r="A9" s="168" t="s">
        <v>19</v>
      </c>
      <c r="B9" s="64" t="s">
        <v>92</v>
      </c>
      <c r="C9" s="83" t="s">
        <v>40</v>
      </c>
      <c r="D9" s="79" t="s">
        <v>41</v>
      </c>
      <c r="E9" s="349"/>
      <c r="F9" s="350"/>
      <c r="G9" s="351"/>
      <c r="H9" s="320"/>
      <c r="I9" s="322"/>
      <c r="J9" s="320"/>
      <c r="K9" s="322"/>
      <c r="L9" s="320"/>
      <c r="M9" s="193">
        <f>ROUND(SUM(M10),2)</f>
        <v>4275</v>
      </c>
    </row>
    <row r="10" spans="1:13" ht="18.75" customHeight="1">
      <c r="A10" s="168"/>
      <c r="B10" s="64"/>
      <c r="C10" s="83"/>
      <c r="D10" s="79"/>
      <c r="E10" s="349"/>
      <c r="F10" s="350"/>
      <c r="G10" s="351">
        <v>855</v>
      </c>
      <c r="H10" s="320">
        <v>5</v>
      </c>
      <c r="I10" s="322"/>
      <c r="J10" s="320"/>
      <c r="K10" s="322"/>
      <c r="L10" s="320"/>
      <c r="M10" s="194">
        <f>ROUND(SUM(G10*H10),2)</f>
        <v>4275</v>
      </c>
    </row>
    <row r="11" spans="1:13" ht="37.5" customHeight="1">
      <c r="A11" s="169" t="s">
        <v>20</v>
      </c>
      <c r="B11" s="64" t="s">
        <v>93</v>
      </c>
      <c r="C11" s="83" t="s">
        <v>42</v>
      </c>
      <c r="D11" s="79" t="s">
        <v>53</v>
      </c>
      <c r="E11" s="349"/>
      <c r="F11" s="350"/>
      <c r="G11" s="351"/>
      <c r="H11" s="320"/>
      <c r="I11" s="322"/>
      <c r="J11" s="320"/>
      <c r="K11" s="322"/>
      <c r="L11" s="320"/>
      <c r="M11" s="193">
        <f>ROUND(SUM(M12),2)</f>
        <v>513</v>
      </c>
    </row>
    <row r="12" spans="1:13" ht="14.25" customHeight="1">
      <c r="A12" s="169"/>
      <c r="B12" s="64"/>
      <c r="C12" s="83"/>
      <c r="D12" s="79"/>
      <c r="E12" s="349"/>
      <c r="F12" s="350"/>
      <c r="G12" s="351">
        <v>855</v>
      </c>
      <c r="H12" s="320">
        <v>5</v>
      </c>
      <c r="I12" s="322">
        <v>0.12</v>
      </c>
      <c r="J12" s="320"/>
      <c r="K12" s="322"/>
      <c r="L12" s="320"/>
      <c r="M12" s="194">
        <f>ROUND(SUM(G12*H12*I12),2)</f>
        <v>513</v>
      </c>
    </row>
    <row r="13" spans="1:13" ht="37.5" customHeight="1">
      <c r="A13" s="169" t="s">
        <v>25</v>
      </c>
      <c r="B13" s="64" t="s">
        <v>94</v>
      </c>
      <c r="C13" s="83" t="s">
        <v>43</v>
      </c>
      <c r="D13" s="79" t="s">
        <v>53</v>
      </c>
      <c r="E13" s="352"/>
      <c r="F13" s="328"/>
      <c r="G13" s="351"/>
      <c r="H13" s="320"/>
      <c r="I13" s="322"/>
      <c r="J13" s="320"/>
      <c r="K13" s="322"/>
      <c r="L13" s="320"/>
      <c r="M13" s="193">
        <f>ROUND(SUM(M14),2)</f>
        <v>513</v>
      </c>
    </row>
    <row r="14" spans="1:13" ht="19.5" customHeight="1">
      <c r="A14" s="169"/>
      <c r="B14" s="64"/>
      <c r="C14" s="83"/>
      <c r="D14" s="79"/>
      <c r="E14" s="352"/>
      <c r="F14" s="328"/>
      <c r="G14" s="351">
        <v>855</v>
      </c>
      <c r="H14" s="320">
        <v>5</v>
      </c>
      <c r="I14" s="322">
        <v>0.12</v>
      </c>
      <c r="J14" s="320"/>
      <c r="K14" s="322"/>
      <c r="L14" s="320"/>
      <c r="M14" s="194">
        <f>ROUND(SUM(G14*H14*I14),2)</f>
        <v>513</v>
      </c>
    </row>
    <row r="15" spans="1:13" ht="79.5" customHeight="1">
      <c r="A15" s="292" t="s">
        <v>255</v>
      </c>
      <c r="B15" s="64" t="s">
        <v>95</v>
      </c>
      <c r="C15" s="83" t="s">
        <v>256</v>
      </c>
      <c r="D15" s="79" t="s">
        <v>54</v>
      </c>
      <c r="E15" s="352"/>
      <c r="F15" s="328"/>
      <c r="G15" s="351"/>
      <c r="H15" s="320"/>
      <c r="I15" s="322"/>
      <c r="J15" s="320"/>
      <c r="K15" s="322"/>
      <c r="L15" s="320"/>
      <c r="M15" s="193">
        <f>ROUND(SUM(M16),2)</f>
        <v>36936</v>
      </c>
    </row>
    <row r="16" spans="1:13" ht="16.5" customHeight="1">
      <c r="A16" s="169"/>
      <c r="B16" s="64"/>
      <c r="C16" s="83"/>
      <c r="D16" s="79"/>
      <c r="E16" s="349"/>
      <c r="F16" s="328">
        <v>1.8</v>
      </c>
      <c r="G16" s="351">
        <v>40</v>
      </c>
      <c r="H16" s="320"/>
      <c r="I16" s="322"/>
      <c r="J16" s="320"/>
      <c r="K16" s="322"/>
      <c r="L16" s="320">
        <v>513</v>
      </c>
      <c r="M16" s="194">
        <f>ROUND(SUM(F16*G16*L16),2)</f>
        <v>36936</v>
      </c>
    </row>
    <row r="17" spans="1:13" ht="26.25" customHeight="1">
      <c r="A17" s="168" t="s">
        <v>21</v>
      </c>
      <c r="B17" s="64" t="s">
        <v>96</v>
      </c>
      <c r="C17" s="83" t="s">
        <v>44</v>
      </c>
      <c r="D17" s="79" t="s">
        <v>41</v>
      </c>
      <c r="E17" s="349"/>
      <c r="F17" s="350"/>
      <c r="G17" s="351"/>
      <c r="H17" s="320"/>
      <c r="I17" s="322"/>
      <c r="J17" s="320"/>
      <c r="K17" s="322"/>
      <c r="L17" s="320"/>
      <c r="M17" s="193">
        <f>ROUND(SUM(M18),2)</f>
        <v>4275</v>
      </c>
    </row>
    <row r="18" spans="1:13" ht="12.75">
      <c r="A18" s="168"/>
      <c r="B18" s="64"/>
      <c r="C18" s="83"/>
      <c r="D18" s="79"/>
      <c r="E18" s="349"/>
      <c r="F18" s="350"/>
      <c r="G18" s="351">
        <v>855</v>
      </c>
      <c r="H18" s="320">
        <v>5</v>
      </c>
      <c r="I18" s="322"/>
      <c r="J18" s="320"/>
      <c r="K18" s="322"/>
      <c r="L18" s="320"/>
      <c r="M18" s="194">
        <f>ROUND(SUM(G18*H18),2)</f>
        <v>4275</v>
      </c>
    </row>
    <row r="19" spans="1:14" ht="26.25" customHeight="1">
      <c r="A19" s="168" t="s">
        <v>22</v>
      </c>
      <c r="B19" s="64" t="s">
        <v>97</v>
      </c>
      <c r="C19" s="83" t="s">
        <v>45</v>
      </c>
      <c r="D19" s="79" t="s">
        <v>41</v>
      </c>
      <c r="E19" s="349"/>
      <c r="F19" s="350"/>
      <c r="G19" s="351"/>
      <c r="H19" s="320"/>
      <c r="I19" s="322"/>
      <c r="J19" s="320"/>
      <c r="K19" s="322"/>
      <c r="L19" s="320"/>
      <c r="M19" s="193">
        <f>ROUND(SUM(M20),2)</f>
        <v>4275</v>
      </c>
      <c r="N19" s="41"/>
    </row>
    <row r="20" spans="1:14" ht="15.75" customHeight="1">
      <c r="A20" s="168"/>
      <c r="B20" s="64"/>
      <c r="C20" s="83"/>
      <c r="D20" s="79"/>
      <c r="E20" s="349"/>
      <c r="F20" s="353"/>
      <c r="G20" s="350">
        <v>855</v>
      </c>
      <c r="H20" s="320">
        <v>5</v>
      </c>
      <c r="I20" s="322"/>
      <c r="J20" s="320"/>
      <c r="K20" s="322"/>
      <c r="L20" s="320"/>
      <c r="M20" s="194">
        <f>ROUND(SUM(G20*H20),2)</f>
        <v>4275</v>
      </c>
      <c r="N20" s="41"/>
    </row>
    <row r="21" spans="1:14" ht="90" customHeight="1">
      <c r="A21" s="168" t="s">
        <v>23</v>
      </c>
      <c r="B21" s="64" t="s">
        <v>98</v>
      </c>
      <c r="C21" s="83" t="s">
        <v>46</v>
      </c>
      <c r="D21" s="79" t="s">
        <v>53</v>
      </c>
      <c r="E21" s="352"/>
      <c r="F21" s="351"/>
      <c r="G21" s="350"/>
      <c r="H21" s="320"/>
      <c r="I21" s="322"/>
      <c r="J21" s="322"/>
      <c r="K21" s="322"/>
      <c r="L21" s="322"/>
      <c r="M21" s="135">
        <f>ROUND(SUM(M22),2)</f>
        <v>213.75</v>
      </c>
      <c r="N21" s="41"/>
    </row>
    <row r="22" spans="1:14" ht="15.75" customHeight="1">
      <c r="A22" s="168"/>
      <c r="B22" s="64"/>
      <c r="C22" s="83"/>
      <c r="D22" s="79"/>
      <c r="E22" s="314"/>
      <c r="F22" s="354"/>
      <c r="G22" s="355"/>
      <c r="H22" s="322"/>
      <c r="I22" s="322">
        <v>0.05</v>
      </c>
      <c r="J22" s="322"/>
      <c r="K22" s="322">
        <v>4275</v>
      </c>
      <c r="L22" s="322"/>
      <c r="M22" s="130">
        <f>ROUND(SUM(I22*K22),2)</f>
        <v>213.75</v>
      </c>
      <c r="N22" s="41"/>
    </row>
    <row r="23" spans="1:14" ht="27.75" customHeight="1">
      <c r="A23" s="169" t="s">
        <v>24</v>
      </c>
      <c r="B23" s="64" t="s">
        <v>99</v>
      </c>
      <c r="C23" s="83" t="s">
        <v>47</v>
      </c>
      <c r="D23" s="79" t="s">
        <v>18</v>
      </c>
      <c r="E23" s="352"/>
      <c r="F23" s="328"/>
      <c r="G23" s="326"/>
      <c r="H23" s="322"/>
      <c r="I23" s="322"/>
      <c r="J23" s="322"/>
      <c r="K23" s="322"/>
      <c r="L23" s="322"/>
      <c r="M23" s="193">
        <f>ROUND(SUM(M24),2)</f>
        <v>384.75</v>
      </c>
      <c r="N23" s="41"/>
    </row>
    <row r="24" spans="1:14" ht="18.75" customHeight="1">
      <c r="A24" s="169"/>
      <c r="B24" s="64"/>
      <c r="C24" s="83"/>
      <c r="D24" s="79"/>
      <c r="E24" s="352"/>
      <c r="F24" s="328">
        <v>1.8</v>
      </c>
      <c r="G24" s="326"/>
      <c r="H24" s="322"/>
      <c r="I24" s="322"/>
      <c r="J24" s="322"/>
      <c r="K24" s="322"/>
      <c r="L24" s="322">
        <v>213.75</v>
      </c>
      <c r="M24" s="194">
        <f>ROUND(SUM(F24*L24),2)</f>
        <v>384.75</v>
      </c>
      <c r="N24" s="41"/>
    </row>
    <row r="25" spans="1:14" ht="78" customHeight="1">
      <c r="A25" s="170" t="s">
        <v>83</v>
      </c>
      <c r="B25" s="79" t="s">
        <v>161</v>
      </c>
      <c r="C25" s="93" t="s">
        <v>84</v>
      </c>
      <c r="D25" s="302" t="s">
        <v>85</v>
      </c>
      <c r="E25" s="302"/>
      <c r="F25" s="327"/>
      <c r="G25" s="328"/>
      <c r="H25" s="329"/>
      <c r="I25" s="331"/>
      <c r="J25" s="331"/>
      <c r="K25" s="331"/>
      <c r="L25" s="331"/>
      <c r="M25" s="193">
        <f>ROUND(SUM(M26),2)</f>
        <v>28</v>
      </c>
      <c r="N25" s="41"/>
    </row>
    <row r="26" spans="1:14" ht="18" customHeight="1">
      <c r="A26" s="170"/>
      <c r="B26" s="79"/>
      <c r="C26" s="93" t="s">
        <v>128</v>
      </c>
      <c r="D26" s="302"/>
      <c r="E26" s="303">
        <v>28</v>
      </c>
      <c r="F26" s="327"/>
      <c r="G26" s="328"/>
      <c r="H26" s="329"/>
      <c r="I26" s="331"/>
      <c r="J26" s="331"/>
      <c r="K26" s="331"/>
      <c r="L26" s="331"/>
      <c r="M26" s="194">
        <f>ROUND(SUM(E26),2)</f>
        <v>28</v>
      </c>
      <c r="N26" s="41"/>
    </row>
    <row r="27" spans="1:14" ht="40.5" customHeight="1">
      <c r="A27" s="170" t="s">
        <v>86</v>
      </c>
      <c r="B27" s="79" t="s">
        <v>162</v>
      </c>
      <c r="C27" s="93" t="s">
        <v>87</v>
      </c>
      <c r="D27" s="302" t="s">
        <v>41</v>
      </c>
      <c r="E27" s="303"/>
      <c r="F27" s="327"/>
      <c r="G27" s="328"/>
      <c r="H27" s="329"/>
      <c r="I27" s="331"/>
      <c r="J27" s="331"/>
      <c r="K27" s="331"/>
      <c r="L27" s="331"/>
      <c r="M27" s="193">
        <f>ROUND(SUM(M28),2)</f>
        <v>20.16</v>
      </c>
      <c r="N27" s="41"/>
    </row>
    <row r="28" spans="1:14" ht="18" customHeight="1">
      <c r="A28" s="170"/>
      <c r="B28" s="79"/>
      <c r="C28" s="93"/>
      <c r="D28" s="302"/>
      <c r="E28" s="303">
        <v>28</v>
      </c>
      <c r="F28" s="327"/>
      <c r="G28" s="328">
        <v>1.2</v>
      </c>
      <c r="H28" s="329">
        <v>0.6</v>
      </c>
      <c r="I28" s="331"/>
      <c r="J28" s="331"/>
      <c r="K28" s="331"/>
      <c r="L28" s="331"/>
      <c r="M28" s="194">
        <f>ROUND(SUM(E28*G28*H28),2)</f>
        <v>20.16</v>
      </c>
      <c r="N28" s="41"/>
    </row>
    <row r="29" spans="1:14" ht="102" customHeight="1">
      <c r="A29" s="170" t="s">
        <v>88</v>
      </c>
      <c r="B29" s="79" t="s">
        <v>163</v>
      </c>
      <c r="C29" s="93" t="s">
        <v>89</v>
      </c>
      <c r="D29" s="302" t="s">
        <v>67</v>
      </c>
      <c r="E29" s="303"/>
      <c r="F29" s="327"/>
      <c r="G29" s="328"/>
      <c r="H29" s="329"/>
      <c r="I29" s="331"/>
      <c r="J29" s="331"/>
      <c r="K29" s="331"/>
      <c r="L29" s="331"/>
      <c r="M29" s="193">
        <f>ROUND(SUM(M30),2)</f>
        <v>84</v>
      </c>
      <c r="N29" s="41"/>
    </row>
    <row r="30" spans="1:14" ht="12.75">
      <c r="A30" s="185"/>
      <c r="B30" s="78"/>
      <c r="C30" s="347"/>
      <c r="D30" s="356"/>
      <c r="E30" s="303">
        <v>14</v>
      </c>
      <c r="F30" s="357"/>
      <c r="G30" s="358">
        <v>6</v>
      </c>
      <c r="H30" s="357"/>
      <c r="I30" s="357"/>
      <c r="J30" s="357"/>
      <c r="K30" s="357"/>
      <c r="L30" s="357"/>
      <c r="M30" s="194">
        <f>ROUND(SUM(E30*G30),2)</f>
        <v>84</v>
      </c>
      <c r="N30" s="41"/>
    </row>
    <row r="31" spans="1:14" ht="15">
      <c r="A31" s="186"/>
      <c r="B31" s="78"/>
      <c r="C31" s="347"/>
      <c r="D31" s="356"/>
      <c r="E31" s="303"/>
      <c r="F31" s="357"/>
      <c r="G31" s="358"/>
      <c r="H31" s="357"/>
      <c r="I31" s="357"/>
      <c r="J31" s="357"/>
      <c r="K31" s="357"/>
      <c r="L31" s="357"/>
      <c r="M31" s="137"/>
      <c r="N31" s="41"/>
    </row>
    <row r="32" spans="1:14" ht="15">
      <c r="A32" s="185"/>
      <c r="B32" s="78"/>
      <c r="C32" s="347"/>
      <c r="D32" s="356"/>
      <c r="E32" s="373"/>
      <c r="F32" s="357"/>
      <c r="G32" s="358"/>
      <c r="H32" s="357"/>
      <c r="I32" s="357"/>
      <c r="J32" s="357"/>
      <c r="K32" s="357"/>
      <c r="L32" s="357"/>
      <c r="M32" s="137"/>
      <c r="N32" s="41"/>
    </row>
    <row r="33" spans="1:13" ht="15">
      <c r="A33" s="436"/>
      <c r="B33" s="418"/>
      <c r="C33" s="13"/>
      <c r="D33" s="418"/>
      <c r="E33" s="21"/>
      <c r="F33" s="421"/>
      <c r="G33" s="22"/>
      <c r="H33" s="421"/>
      <c r="I33" s="22"/>
      <c r="J33" s="421"/>
      <c r="K33" s="22"/>
      <c r="L33" s="421"/>
      <c r="M33" s="423"/>
    </row>
    <row r="34" spans="1:13" ht="15">
      <c r="A34" s="436"/>
      <c r="B34" s="418"/>
      <c r="C34" s="13"/>
      <c r="D34" s="418"/>
      <c r="E34" s="21"/>
      <c r="F34" s="421"/>
      <c r="G34" s="22"/>
      <c r="H34" s="421"/>
      <c r="I34" s="22"/>
      <c r="J34" s="421"/>
      <c r="K34" s="22"/>
      <c r="L34" s="421"/>
      <c r="M34" s="423"/>
    </row>
    <row r="35" spans="1:13" ht="15.75">
      <c r="A35" s="436"/>
      <c r="B35" s="418"/>
      <c r="C35" s="13"/>
      <c r="D35" s="418"/>
      <c r="E35" s="21"/>
      <c r="F35" s="421"/>
      <c r="G35" s="22"/>
      <c r="H35" s="421"/>
      <c r="I35" s="22"/>
      <c r="J35" s="421"/>
      <c r="K35" s="22"/>
      <c r="L35" s="421"/>
      <c r="M35" s="449"/>
    </row>
    <row r="36" spans="1:13" ht="15.75">
      <c r="A36" s="436"/>
      <c r="B36" s="419"/>
      <c r="C36" s="16"/>
      <c r="D36" s="418"/>
      <c r="E36" s="21"/>
      <c r="F36" s="421"/>
      <c r="G36" s="22"/>
      <c r="H36" s="421"/>
      <c r="I36" s="22"/>
      <c r="J36" s="421"/>
      <c r="K36" s="22"/>
      <c r="L36" s="421"/>
      <c r="M36" s="423"/>
    </row>
    <row r="37" spans="1:13" ht="15.75">
      <c r="A37" s="436"/>
      <c r="B37" s="418"/>
      <c r="C37" s="13"/>
      <c r="D37" s="418"/>
      <c r="E37" s="21"/>
      <c r="F37" s="421"/>
      <c r="G37" s="22"/>
      <c r="H37" s="421"/>
      <c r="I37" s="22"/>
      <c r="J37" s="421"/>
      <c r="K37" s="22"/>
      <c r="L37" s="421"/>
      <c r="M37" s="449"/>
    </row>
    <row r="38" spans="1:13" ht="15.75">
      <c r="A38" s="436"/>
      <c r="B38" s="418"/>
      <c r="C38" s="13"/>
      <c r="D38" s="418"/>
      <c r="E38" s="21"/>
      <c r="F38" s="421"/>
      <c r="G38" s="22"/>
      <c r="H38" s="421"/>
      <c r="I38" s="22"/>
      <c r="J38" s="421"/>
      <c r="K38" s="22"/>
      <c r="L38" s="421"/>
      <c r="M38" s="449"/>
    </row>
    <row r="39" spans="1:13" ht="15.75">
      <c r="A39" s="417"/>
      <c r="B39" s="419"/>
      <c r="C39" s="13"/>
      <c r="D39" s="418"/>
      <c r="E39" s="22"/>
      <c r="F39" s="422"/>
      <c r="G39" s="33"/>
      <c r="H39" s="422"/>
      <c r="I39" s="33"/>
      <c r="J39" s="422"/>
      <c r="K39" s="33"/>
      <c r="L39" s="422"/>
      <c r="M39" s="424"/>
    </row>
    <row r="40" spans="1:13" ht="15">
      <c r="A40" s="436"/>
      <c r="B40" s="418"/>
      <c r="C40" s="13"/>
      <c r="D40" s="418"/>
      <c r="E40" s="21"/>
      <c r="F40" s="421"/>
      <c r="G40" s="22"/>
      <c r="H40" s="421"/>
      <c r="I40" s="22"/>
      <c r="J40" s="421"/>
      <c r="K40" s="22"/>
      <c r="L40" s="421"/>
      <c r="M40" s="423"/>
    </row>
    <row r="41" spans="1:13" ht="15">
      <c r="A41" s="436"/>
      <c r="B41" s="418"/>
      <c r="C41" s="14"/>
      <c r="D41" s="418"/>
      <c r="E41" s="21"/>
      <c r="F41" s="421"/>
      <c r="G41" s="22"/>
      <c r="H41" s="421"/>
      <c r="I41" s="22"/>
      <c r="J41" s="421"/>
      <c r="K41" s="22"/>
      <c r="L41" s="421"/>
      <c r="M41" s="424"/>
    </row>
    <row r="42" spans="1:13" ht="15">
      <c r="A42" s="436"/>
      <c r="B42" s="418"/>
      <c r="C42" s="13"/>
      <c r="D42" s="418"/>
      <c r="E42" s="21"/>
      <c r="F42" s="421"/>
      <c r="G42" s="22"/>
      <c r="H42" s="421"/>
      <c r="I42" s="22"/>
      <c r="J42" s="421"/>
      <c r="K42" s="22"/>
      <c r="L42" s="421"/>
      <c r="M42" s="423"/>
    </row>
    <row r="43" spans="1:13" ht="15.75">
      <c r="A43" s="436"/>
      <c r="B43" s="418"/>
      <c r="C43" s="13"/>
      <c r="D43" s="418"/>
      <c r="E43" s="21"/>
      <c r="F43" s="421"/>
      <c r="G43" s="22"/>
      <c r="H43" s="421"/>
      <c r="I43" s="22"/>
      <c r="J43" s="421"/>
      <c r="K43" s="22"/>
      <c r="L43" s="421"/>
      <c r="M43" s="449"/>
    </row>
    <row r="44" spans="1:13" ht="15">
      <c r="A44" s="436"/>
      <c r="B44" s="418"/>
      <c r="C44" s="13"/>
      <c r="D44" s="418"/>
      <c r="E44" s="21"/>
      <c r="F44" s="421"/>
      <c r="G44" s="22"/>
      <c r="H44" s="421"/>
      <c r="I44" s="22"/>
      <c r="J44" s="421"/>
      <c r="K44" s="22"/>
      <c r="L44" s="421"/>
      <c r="M44" s="423"/>
    </row>
    <row r="45" spans="1:13" ht="15">
      <c r="A45" s="436"/>
      <c r="B45" s="418"/>
      <c r="C45" s="13"/>
      <c r="D45" s="418"/>
      <c r="E45" s="21"/>
      <c r="F45" s="421"/>
      <c r="G45" s="22"/>
      <c r="H45" s="421"/>
      <c r="I45" s="22"/>
      <c r="J45" s="421"/>
      <c r="K45" s="22"/>
      <c r="L45" s="421"/>
      <c r="M45" s="423"/>
    </row>
    <row r="46" spans="1:13" ht="15">
      <c r="A46" s="441"/>
      <c r="B46" s="442"/>
      <c r="C46" s="450"/>
      <c r="D46" s="442"/>
      <c r="E46" s="451"/>
      <c r="F46" s="447"/>
      <c r="G46" s="452"/>
      <c r="H46" s="447"/>
      <c r="I46" s="452"/>
      <c r="J46" s="447"/>
      <c r="K46" s="452"/>
      <c r="L46" s="447"/>
      <c r="M46" s="453"/>
    </row>
    <row r="47" spans="1:13" ht="15.75">
      <c r="A47" s="17"/>
      <c r="B47" s="30"/>
      <c r="C47" s="16"/>
      <c r="D47" s="30"/>
      <c r="E47" s="21"/>
      <c r="F47" s="22"/>
      <c r="G47" s="22"/>
      <c r="H47" s="22"/>
      <c r="I47" s="22"/>
      <c r="J47" s="22"/>
      <c r="K47" s="22"/>
      <c r="L47" s="22"/>
      <c r="M47" s="31"/>
    </row>
    <row r="48" spans="1:13" ht="15.75">
      <c r="A48" s="17"/>
      <c r="B48" s="30"/>
      <c r="C48" s="16"/>
      <c r="D48" s="30"/>
      <c r="E48" s="21"/>
      <c r="F48" s="22"/>
      <c r="G48" s="22"/>
      <c r="H48" s="22"/>
      <c r="I48" s="22"/>
      <c r="J48" s="22"/>
      <c r="K48" s="22"/>
      <c r="L48" s="22"/>
      <c r="M48" s="31"/>
    </row>
    <row r="49" spans="1:13" ht="15.75">
      <c r="A49" s="15"/>
      <c r="B49" s="32"/>
      <c r="C49" s="16"/>
      <c r="D49" s="30"/>
      <c r="E49" s="21"/>
      <c r="F49" s="22"/>
      <c r="G49" s="22"/>
      <c r="H49" s="22"/>
      <c r="I49" s="22"/>
      <c r="J49" s="22"/>
      <c r="K49" s="22"/>
      <c r="L49" s="22"/>
      <c r="M49" s="22"/>
    </row>
    <row r="50" spans="1:13" ht="15">
      <c r="A50" s="17"/>
      <c r="B50" s="30"/>
      <c r="C50" s="13"/>
      <c r="D50" s="30"/>
      <c r="E50" s="21"/>
      <c r="F50" s="22"/>
      <c r="G50" s="22"/>
      <c r="H50" s="22"/>
      <c r="I50" s="22"/>
      <c r="J50" s="22"/>
      <c r="K50" s="22"/>
      <c r="L50" s="22"/>
      <c r="M50" s="22"/>
    </row>
    <row r="51" spans="1:16" ht="15">
      <c r="A51" s="17"/>
      <c r="B51" s="30"/>
      <c r="C51" s="13"/>
      <c r="D51" s="30"/>
      <c r="E51" s="21"/>
      <c r="F51" s="22"/>
      <c r="G51" s="22"/>
      <c r="H51" s="22"/>
      <c r="I51" s="22"/>
      <c r="J51" s="22"/>
      <c r="K51" s="22"/>
      <c r="L51" s="22"/>
      <c r="M51" s="22"/>
      <c r="P51" s="12" t="s">
        <v>8</v>
      </c>
    </row>
    <row r="52" spans="1:13" ht="15">
      <c r="A52" s="17"/>
      <c r="B52" s="30"/>
      <c r="C52" s="13"/>
      <c r="D52" s="30"/>
      <c r="E52" s="21"/>
      <c r="F52" s="22"/>
      <c r="G52" s="22"/>
      <c r="H52" s="22"/>
      <c r="I52" s="22"/>
      <c r="J52" s="22"/>
      <c r="K52" s="22"/>
      <c r="L52" s="22"/>
      <c r="M52" s="33"/>
    </row>
    <row r="53" spans="1:13" ht="15">
      <c r="A53" s="17"/>
      <c r="B53" s="30"/>
      <c r="C53" s="13"/>
      <c r="D53" s="30"/>
      <c r="E53" s="21"/>
      <c r="F53" s="22"/>
      <c r="G53" s="22"/>
      <c r="H53" s="22"/>
      <c r="I53" s="22"/>
      <c r="J53" s="22"/>
      <c r="K53" s="22"/>
      <c r="L53" s="22"/>
      <c r="M53" s="22"/>
    </row>
    <row r="54" spans="1:13" ht="15">
      <c r="A54" s="17"/>
      <c r="B54" s="30"/>
      <c r="C54" s="13"/>
      <c r="D54" s="30"/>
      <c r="E54" s="21"/>
      <c r="F54" s="22"/>
      <c r="G54" s="22"/>
      <c r="H54" s="22"/>
      <c r="I54" s="22"/>
      <c r="J54" s="22"/>
      <c r="K54" s="22"/>
      <c r="L54" s="22"/>
      <c r="M54" s="22"/>
    </row>
    <row r="55" spans="1:13" ht="15">
      <c r="A55" s="17"/>
      <c r="B55" s="30"/>
      <c r="C55" s="13"/>
      <c r="D55" s="30"/>
      <c r="E55" s="21"/>
      <c r="F55" s="22"/>
      <c r="G55" s="22"/>
      <c r="H55" s="22"/>
      <c r="I55" s="22"/>
      <c r="J55" s="22"/>
      <c r="K55" s="22"/>
      <c r="L55" s="22"/>
      <c r="M55" s="22"/>
    </row>
    <row r="56" spans="1:13" ht="15">
      <c r="A56" s="17"/>
      <c r="B56" s="30"/>
      <c r="C56" s="13"/>
      <c r="D56" s="30"/>
      <c r="E56" s="21"/>
      <c r="F56" s="22"/>
      <c r="G56" s="22"/>
      <c r="H56" s="22"/>
      <c r="I56" s="22"/>
      <c r="J56" s="22"/>
      <c r="K56" s="22"/>
      <c r="L56" s="22"/>
      <c r="M56" s="22"/>
    </row>
    <row r="57" spans="1:13" ht="15">
      <c r="A57" s="17"/>
      <c r="B57" s="30"/>
      <c r="C57" s="13"/>
      <c r="D57" s="30"/>
      <c r="E57" s="21"/>
      <c r="F57" s="22"/>
      <c r="G57" s="22"/>
      <c r="H57" s="22"/>
      <c r="I57" s="22"/>
      <c r="J57" s="22"/>
      <c r="K57" s="22"/>
      <c r="L57" s="22"/>
      <c r="M57" s="33"/>
    </row>
    <row r="58" spans="1:13" ht="15">
      <c r="A58" s="17"/>
      <c r="B58" s="30"/>
      <c r="C58" s="13"/>
      <c r="D58" s="30"/>
      <c r="E58" s="21"/>
      <c r="F58" s="22"/>
      <c r="G58" s="22"/>
      <c r="H58" s="22"/>
      <c r="I58" s="22"/>
      <c r="J58" s="22"/>
      <c r="K58" s="22"/>
      <c r="L58" s="22"/>
      <c r="M58" s="33"/>
    </row>
    <row r="59" spans="1:13" ht="15">
      <c r="A59" s="17"/>
      <c r="B59" s="30"/>
      <c r="C59" s="14"/>
      <c r="D59" s="30"/>
      <c r="E59" s="21"/>
      <c r="F59" s="22"/>
      <c r="G59" s="22"/>
      <c r="H59" s="22"/>
      <c r="I59" s="22"/>
      <c r="J59" s="22"/>
      <c r="K59" s="22"/>
      <c r="L59" s="22"/>
      <c r="M59" s="22"/>
    </row>
    <row r="60" spans="1:14" ht="15">
      <c r="A60" s="17"/>
      <c r="B60" s="30"/>
      <c r="C60" s="13"/>
      <c r="D60" s="30"/>
      <c r="E60" s="21"/>
      <c r="F60" s="22"/>
      <c r="G60" s="22"/>
      <c r="H60" s="22"/>
      <c r="I60" s="22"/>
      <c r="J60" s="22"/>
      <c r="K60" s="22"/>
      <c r="L60" s="22"/>
      <c r="M60" s="22"/>
      <c r="N60" s="18"/>
    </row>
    <row r="61" spans="1:13" ht="15">
      <c r="A61" s="17"/>
      <c r="B61" s="30"/>
      <c r="C61" s="13"/>
      <c r="D61" s="30"/>
      <c r="E61" s="21"/>
      <c r="F61" s="22"/>
      <c r="G61" s="22"/>
      <c r="H61" s="22"/>
      <c r="I61" s="22"/>
      <c r="J61" s="22"/>
      <c r="K61" s="22"/>
      <c r="L61" s="22"/>
      <c r="M61" s="22"/>
    </row>
    <row r="62" spans="1:13" ht="15">
      <c r="A62" s="25"/>
      <c r="B62" s="34"/>
      <c r="C62" s="26"/>
      <c r="D62" s="34"/>
      <c r="E62" s="27"/>
      <c r="F62" s="35"/>
      <c r="G62" s="35"/>
      <c r="H62" s="35"/>
      <c r="I62" s="35"/>
      <c r="J62" s="35"/>
      <c r="K62" s="35"/>
      <c r="L62" s="35"/>
      <c r="M62" s="35"/>
    </row>
    <row r="63" spans="1:14" ht="18.75" thickBot="1">
      <c r="A63" s="25"/>
      <c r="B63" s="34"/>
      <c r="C63" s="29"/>
      <c r="D63" s="36"/>
      <c r="E63" s="28"/>
      <c r="F63" s="37"/>
      <c r="G63" s="37"/>
      <c r="H63" s="37"/>
      <c r="I63" s="37"/>
      <c r="J63" s="37"/>
      <c r="K63" s="37"/>
      <c r="L63" s="37"/>
      <c r="M63" s="38"/>
      <c r="N63" s="18"/>
    </row>
    <row r="64" spans="1:14" ht="16.5" thickBot="1">
      <c r="A64" s="42"/>
      <c r="B64" s="34"/>
      <c r="C64" s="39"/>
      <c r="D64" s="34"/>
      <c r="E64" s="27"/>
      <c r="F64" s="35"/>
      <c r="G64" s="35"/>
      <c r="H64" s="35"/>
      <c r="I64" s="35"/>
      <c r="J64" s="35"/>
      <c r="K64" s="35"/>
      <c r="L64" s="35"/>
      <c r="M64" s="40"/>
      <c r="N64" s="19"/>
    </row>
  </sheetData>
  <sheetProtection/>
  <mergeCells count="3">
    <mergeCell ref="A3:C3"/>
    <mergeCell ref="A4:C4"/>
    <mergeCell ref="A5:M5"/>
  </mergeCells>
  <hyperlinks>
    <hyperlink ref="M7" r:id="rId1" display="DATA:Setembro/2010"/>
  </hyperlinks>
  <printOptions horizontalCentered="1"/>
  <pageMargins left="0.7874015748031497" right="0.3937007874015748" top="0.52" bottom="0.5905511811023623" header="0.5118110236220472" footer="0.5118110236220472"/>
  <pageSetup horizontalDpi="600" verticalDpi="600" orientation="portrait" paperSize="9" scale="6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85" zoomScaleNormal="60" zoomScaleSheetLayoutView="85" zoomScalePageLayoutView="0" workbookViewId="0" topLeftCell="A1">
      <selection activeCell="P10" sqref="P10"/>
    </sheetView>
  </sheetViews>
  <sheetFormatPr defaultColWidth="10.28125" defaultRowHeight="12.75"/>
  <cols>
    <col min="1" max="1" width="14.00390625" style="12" customWidth="1"/>
    <col min="2" max="2" width="7.7109375" style="12" customWidth="1"/>
    <col min="3" max="3" width="51.28125" style="12" customWidth="1"/>
    <col min="4" max="4" width="7.57421875" style="12" customWidth="1"/>
    <col min="5" max="5" width="11.8515625" style="12" customWidth="1"/>
    <col min="6" max="6" width="9.00390625" style="12" customWidth="1"/>
    <col min="7" max="7" width="8.421875" style="12" customWidth="1"/>
    <col min="8" max="8" width="9.28125" style="12" customWidth="1"/>
    <col min="9" max="9" width="15.28125" style="12" customWidth="1"/>
    <col min="10" max="16384" width="10.28125" style="12" customWidth="1"/>
  </cols>
  <sheetData>
    <row r="1" spans="1:9" ht="15.75">
      <c r="A1" s="65" t="s">
        <v>26</v>
      </c>
      <c r="B1" s="66"/>
      <c r="C1" s="67"/>
      <c r="D1" s="67"/>
      <c r="E1" s="67"/>
      <c r="F1" s="67"/>
      <c r="G1" s="67"/>
      <c r="H1" s="67"/>
      <c r="I1" s="68"/>
    </row>
    <row r="2" spans="1:9" ht="15.75">
      <c r="A2" s="69" t="s">
        <v>258</v>
      </c>
      <c r="B2" s="70"/>
      <c r="C2" s="71"/>
      <c r="D2" s="71"/>
      <c r="E2" s="72"/>
      <c r="F2" s="71"/>
      <c r="G2" s="71"/>
      <c r="H2" s="71"/>
      <c r="I2" s="73"/>
    </row>
    <row r="3" spans="1:9" ht="15.75">
      <c r="A3" s="457" t="s">
        <v>38</v>
      </c>
      <c r="B3" s="458"/>
      <c r="C3" s="458"/>
      <c r="D3" s="71"/>
      <c r="E3" s="72"/>
      <c r="F3" s="71"/>
      <c r="G3" s="71"/>
      <c r="H3" s="71"/>
      <c r="I3" s="73"/>
    </row>
    <row r="4" spans="1:9" ht="15.75">
      <c r="A4" s="457" t="s">
        <v>249</v>
      </c>
      <c r="B4" s="458"/>
      <c r="C4" s="458"/>
      <c r="D4" s="71"/>
      <c r="E4" s="72"/>
      <c r="F4" s="71"/>
      <c r="G4" s="71"/>
      <c r="H4" s="71"/>
      <c r="I4" s="73"/>
    </row>
    <row r="5" spans="1:9" ht="15.75">
      <c r="A5" s="459"/>
      <c r="B5" s="460"/>
      <c r="C5" s="460"/>
      <c r="D5" s="460"/>
      <c r="E5" s="460"/>
      <c r="F5" s="460"/>
      <c r="G5" s="460"/>
      <c r="H5" s="460"/>
      <c r="I5" s="460"/>
    </row>
    <row r="6" spans="1:9" ht="16.5" thickBot="1">
      <c r="A6" s="74"/>
      <c r="B6" s="75"/>
      <c r="C6" s="59" t="s">
        <v>5</v>
      </c>
      <c r="D6" s="75"/>
      <c r="E6" s="76" t="s">
        <v>246</v>
      </c>
      <c r="F6" s="75"/>
      <c r="G6" s="75"/>
      <c r="H6" s="75"/>
      <c r="I6" s="77"/>
    </row>
    <row r="7" spans="1:9" ht="30.75" thickTop="1">
      <c r="A7" s="161" t="s">
        <v>39</v>
      </c>
      <c r="B7" s="161" t="s">
        <v>0</v>
      </c>
      <c r="C7" s="161" t="s">
        <v>30</v>
      </c>
      <c r="D7" s="161" t="s">
        <v>6</v>
      </c>
      <c r="E7" s="161" t="s">
        <v>7</v>
      </c>
      <c r="F7" s="161" t="s">
        <v>31</v>
      </c>
      <c r="G7" s="161" t="s">
        <v>32</v>
      </c>
      <c r="H7" s="161" t="s">
        <v>33</v>
      </c>
      <c r="I7" s="161" t="s">
        <v>34</v>
      </c>
    </row>
    <row r="8" spans="1:9" ht="15.75">
      <c r="A8" s="150"/>
      <c r="B8" s="162" t="s">
        <v>164</v>
      </c>
      <c r="C8" s="163" t="s">
        <v>250</v>
      </c>
      <c r="D8" s="153"/>
      <c r="E8" s="154"/>
      <c r="F8" s="155"/>
      <c r="G8" s="155"/>
      <c r="H8" s="155"/>
      <c r="I8" s="157">
        <f>ROUND(SUM(I9:I19),2)</f>
        <v>148563.41</v>
      </c>
    </row>
    <row r="9" spans="1:9" ht="72">
      <c r="A9" s="168" t="s">
        <v>19</v>
      </c>
      <c r="B9" s="64" t="s">
        <v>165</v>
      </c>
      <c r="C9" s="83" t="s">
        <v>40</v>
      </c>
      <c r="D9" s="334" t="s">
        <v>41</v>
      </c>
      <c r="E9" s="359">
        <f>'MC RuaJoão XXIII Pirai '!M9</f>
        <v>3000</v>
      </c>
      <c r="F9" s="305">
        <v>0.9</v>
      </c>
      <c r="G9" s="360">
        <v>0.2977</v>
      </c>
      <c r="H9" s="361">
        <f>F9*(1+G9)</f>
        <v>1.1679300000000001</v>
      </c>
      <c r="I9" s="362">
        <f>ROUND(SUM(E9*H9),2)</f>
        <v>3503.79</v>
      </c>
    </row>
    <row r="10" spans="1:9" ht="37.5" customHeight="1">
      <c r="A10" s="169" t="s">
        <v>20</v>
      </c>
      <c r="B10" s="64" t="s">
        <v>166</v>
      </c>
      <c r="C10" s="83" t="s">
        <v>42</v>
      </c>
      <c r="D10" s="334" t="s">
        <v>53</v>
      </c>
      <c r="E10" s="359">
        <f>'MC RuaJoão XXIII Pirai '!M11</f>
        <v>360</v>
      </c>
      <c r="F10" s="305">
        <v>8.96</v>
      </c>
      <c r="G10" s="360">
        <v>0.2977</v>
      </c>
      <c r="H10" s="361">
        <f aca="true" t="shared" si="0" ref="H10:H15">F10*(1+G10)</f>
        <v>11.627392000000002</v>
      </c>
      <c r="I10" s="362">
        <f aca="true" t="shared" si="1" ref="I10:I15">ROUND(SUM(E10*H10),2)</f>
        <v>4185.86</v>
      </c>
    </row>
    <row r="11" spans="1:9" ht="39.75" customHeight="1">
      <c r="A11" s="169" t="s">
        <v>25</v>
      </c>
      <c r="B11" s="64" t="s">
        <v>167</v>
      </c>
      <c r="C11" s="83" t="s">
        <v>43</v>
      </c>
      <c r="D11" s="334" t="s">
        <v>53</v>
      </c>
      <c r="E11" s="315">
        <f>'MC RuaJoão XXIII Pirai '!M13</f>
        <v>360</v>
      </c>
      <c r="F11" s="305">
        <v>63.92</v>
      </c>
      <c r="G11" s="360">
        <v>0.2977</v>
      </c>
      <c r="H11" s="361">
        <f t="shared" si="0"/>
        <v>82.94898400000001</v>
      </c>
      <c r="I11" s="362">
        <f t="shared" si="1"/>
        <v>29861.63</v>
      </c>
    </row>
    <row r="12" spans="1:9" ht="76.5" customHeight="1">
      <c r="A12" s="292" t="s">
        <v>255</v>
      </c>
      <c r="B12" s="64" t="s">
        <v>168</v>
      </c>
      <c r="C12" s="83" t="s">
        <v>256</v>
      </c>
      <c r="D12" s="334" t="s">
        <v>54</v>
      </c>
      <c r="E12" s="315">
        <f>'MC RuaJoão XXIII Pirai '!M15</f>
        <v>25920</v>
      </c>
      <c r="F12" s="305">
        <v>0.88</v>
      </c>
      <c r="G12" s="360">
        <v>0.2977</v>
      </c>
      <c r="H12" s="361">
        <f t="shared" si="0"/>
        <v>1.141976</v>
      </c>
      <c r="I12" s="362">
        <f t="shared" si="1"/>
        <v>29600.02</v>
      </c>
    </row>
    <row r="13" spans="1:9" ht="28.5" customHeight="1">
      <c r="A13" s="168" t="s">
        <v>21</v>
      </c>
      <c r="B13" s="64" t="s">
        <v>169</v>
      </c>
      <c r="C13" s="83" t="s">
        <v>44</v>
      </c>
      <c r="D13" s="334" t="s">
        <v>41</v>
      </c>
      <c r="E13" s="359">
        <f>'MC RuaJoão XXIII Pirai '!M17</f>
        <v>3000</v>
      </c>
      <c r="F13" s="305">
        <v>8.01</v>
      </c>
      <c r="G13" s="360">
        <v>0.2977</v>
      </c>
      <c r="H13" s="361">
        <f t="shared" si="0"/>
        <v>10.394577</v>
      </c>
      <c r="I13" s="362">
        <f t="shared" si="1"/>
        <v>31183.73</v>
      </c>
    </row>
    <row r="14" spans="1:10" ht="27.75" customHeight="1">
      <c r="A14" s="168" t="s">
        <v>22</v>
      </c>
      <c r="B14" s="64" t="s">
        <v>170</v>
      </c>
      <c r="C14" s="83" t="s">
        <v>45</v>
      </c>
      <c r="D14" s="334" t="s">
        <v>41</v>
      </c>
      <c r="E14" s="359">
        <f>'MC RuaJoão XXIII Pirai '!M19</f>
        <v>3000</v>
      </c>
      <c r="F14" s="305">
        <v>1.53</v>
      </c>
      <c r="G14" s="360">
        <v>0.2977</v>
      </c>
      <c r="H14" s="361">
        <f t="shared" si="0"/>
        <v>1.985481</v>
      </c>
      <c r="I14" s="362">
        <f t="shared" si="1"/>
        <v>5956.44</v>
      </c>
      <c r="J14" s="41"/>
    </row>
    <row r="15" spans="1:10" ht="87.75" customHeight="1">
      <c r="A15" s="168" t="s">
        <v>23</v>
      </c>
      <c r="B15" s="64" t="s">
        <v>171</v>
      </c>
      <c r="C15" s="83" t="s">
        <v>46</v>
      </c>
      <c r="D15" s="334" t="s">
        <v>53</v>
      </c>
      <c r="E15" s="315">
        <f>'MC RuaJoão XXIII Pirai '!M21</f>
        <v>150</v>
      </c>
      <c r="F15" s="310">
        <v>39.73</v>
      </c>
      <c r="G15" s="360">
        <v>0.2977</v>
      </c>
      <c r="H15" s="361">
        <f t="shared" si="0"/>
        <v>51.557621</v>
      </c>
      <c r="I15" s="362">
        <f t="shared" si="1"/>
        <v>7733.64</v>
      </c>
      <c r="J15" s="41"/>
    </row>
    <row r="16" spans="1:10" ht="24">
      <c r="A16" s="169" t="s">
        <v>24</v>
      </c>
      <c r="B16" s="64" t="s">
        <v>172</v>
      </c>
      <c r="C16" s="83" t="s">
        <v>47</v>
      </c>
      <c r="D16" s="334" t="s">
        <v>18</v>
      </c>
      <c r="E16" s="315">
        <f>'MC RuaJoão XXIII Pirai '!M23</f>
        <v>270</v>
      </c>
      <c r="F16" s="305">
        <v>0.57</v>
      </c>
      <c r="G16" s="363">
        <v>0.2977</v>
      </c>
      <c r="H16" s="364">
        <f>F16*(1+G16)</f>
        <v>0.7396889999999999</v>
      </c>
      <c r="I16" s="362">
        <f>ROUND(SUM(E16*H16),2)</f>
        <v>199.72</v>
      </c>
      <c r="J16" s="41"/>
    </row>
    <row r="17" spans="1:10" ht="67.5" customHeight="1">
      <c r="A17" s="170" t="s">
        <v>83</v>
      </c>
      <c r="B17" s="64" t="s">
        <v>173</v>
      </c>
      <c r="C17" s="93" t="s">
        <v>84</v>
      </c>
      <c r="D17" s="294" t="s">
        <v>85</v>
      </c>
      <c r="E17" s="294">
        <f>'MC RuaJoão XXIII Pirai '!M25</f>
        <v>20</v>
      </c>
      <c r="F17" s="294">
        <v>859.21</v>
      </c>
      <c r="G17" s="365">
        <v>0.2977</v>
      </c>
      <c r="H17" s="366">
        <f>F17*(1+G17)</f>
        <v>1114.9968170000002</v>
      </c>
      <c r="I17" s="362">
        <f>ROUND(SUM(E17*H17),2)</f>
        <v>22299.94</v>
      </c>
      <c r="J17" s="41"/>
    </row>
    <row r="18" spans="1:10" ht="39.75" customHeight="1">
      <c r="A18" s="170" t="s">
        <v>86</v>
      </c>
      <c r="B18" s="64" t="s">
        <v>174</v>
      </c>
      <c r="C18" s="93" t="s">
        <v>87</v>
      </c>
      <c r="D18" s="294" t="s">
        <v>41</v>
      </c>
      <c r="E18" s="313">
        <f>'MC RuaJoão XXIII Pirai '!M27</f>
        <v>14.4</v>
      </c>
      <c r="F18" s="294">
        <v>134.09</v>
      </c>
      <c r="G18" s="365">
        <v>0.2977</v>
      </c>
      <c r="H18" s="366">
        <f>F18*(1+G18)</f>
        <v>174.00859300000002</v>
      </c>
      <c r="I18" s="362">
        <f>ROUND(SUM(E18*H18),2)</f>
        <v>2505.72</v>
      </c>
      <c r="J18" s="41"/>
    </row>
    <row r="19" spans="1:10" ht="108">
      <c r="A19" s="170" t="s">
        <v>88</v>
      </c>
      <c r="B19" s="64" t="s">
        <v>175</v>
      </c>
      <c r="C19" s="93" t="s">
        <v>89</v>
      </c>
      <c r="D19" s="294" t="s">
        <v>67</v>
      </c>
      <c r="E19" s="313">
        <f>'MC RuaJoão XXIII Pirai '!M29</f>
        <v>60</v>
      </c>
      <c r="F19" s="294">
        <v>148.12</v>
      </c>
      <c r="G19" s="365">
        <v>0.2977</v>
      </c>
      <c r="H19" s="366">
        <f>F19*(1+G19)</f>
        <v>192.215324</v>
      </c>
      <c r="I19" s="362">
        <f>ROUND(SUM(E19*H19),2)</f>
        <v>11532.92</v>
      </c>
      <c r="J19" s="41"/>
    </row>
    <row r="20" spans="1:10" ht="12.75">
      <c r="A20" s="185"/>
      <c r="B20" s="78"/>
      <c r="C20" s="347"/>
      <c r="D20" s="60"/>
      <c r="E20" s="63"/>
      <c r="F20" s="61"/>
      <c r="G20" s="62"/>
      <c r="H20" s="61"/>
      <c r="I20" s="141"/>
      <c r="J20" s="41"/>
    </row>
    <row r="21" spans="1:10" ht="14.25">
      <c r="A21" s="186"/>
      <c r="B21" s="78"/>
      <c r="C21" s="46"/>
      <c r="D21" s="60"/>
      <c r="E21" s="63"/>
      <c r="F21" s="61"/>
      <c r="G21" s="62"/>
      <c r="H21" s="61"/>
      <c r="I21" s="141"/>
      <c r="J21" s="41"/>
    </row>
    <row r="22" spans="1:10" ht="14.25">
      <c r="A22" s="172"/>
      <c r="B22" s="45"/>
      <c r="C22" s="46"/>
      <c r="D22" s="60"/>
      <c r="E22" s="63"/>
      <c r="F22" s="61"/>
      <c r="G22" s="62"/>
      <c r="H22" s="61"/>
      <c r="I22" s="141"/>
      <c r="J22" s="41"/>
    </row>
    <row r="23" spans="1:10" ht="18">
      <c r="A23" s="173"/>
      <c r="B23" s="49"/>
      <c r="C23" s="52" t="s">
        <v>9</v>
      </c>
      <c r="D23" s="50"/>
      <c r="E23" s="48"/>
      <c r="F23" s="51"/>
      <c r="G23" s="58"/>
      <c r="H23" s="51"/>
      <c r="I23" s="174">
        <f>I8</f>
        <v>148563.41</v>
      </c>
      <c r="J23" s="41"/>
    </row>
    <row r="24" spans="1:10" ht="14.25">
      <c r="A24" s="172"/>
      <c r="B24" s="45"/>
      <c r="C24" s="53"/>
      <c r="D24" s="60"/>
      <c r="E24" s="63"/>
      <c r="F24" s="61"/>
      <c r="G24" s="62"/>
      <c r="H24" s="61"/>
      <c r="I24" s="141"/>
      <c r="J24" s="41"/>
    </row>
    <row r="25" spans="1:10" ht="14.25">
      <c r="A25" s="172"/>
      <c r="B25" s="45"/>
      <c r="C25" s="46"/>
      <c r="D25" s="60"/>
      <c r="E25" s="63"/>
      <c r="F25" s="61"/>
      <c r="G25" s="62"/>
      <c r="H25" s="61"/>
      <c r="I25" s="141"/>
      <c r="J25" s="41"/>
    </row>
    <row r="26" spans="1:10" ht="14.25">
      <c r="A26" s="172"/>
      <c r="B26" s="45"/>
      <c r="C26" s="46"/>
      <c r="D26" s="60"/>
      <c r="E26" s="63"/>
      <c r="F26" s="61"/>
      <c r="G26" s="62"/>
      <c r="H26" s="61"/>
      <c r="I26" s="141"/>
      <c r="J26" s="41"/>
    </row>
    <row r="27" spans="1:10" ht="14.25">
      <c r="A27" s="172"/>
      <c r="B27" s="45"/>
      <c r="C27" s="46"/>
      <c r="D27" s="60"/>
      <c r="E27" s="63"/>
      <c r="F27" s="61"/>
      <c r="G27" s="62"/>
      <c r="H27" s="61"/>
      <c r="I27" s="141"/>
      <c r="J27" s="41"/>
    </row>
    <row r="28" spans="1:10" ht="14.25">
      <c r="A28" s="172"/>
      <c r="B28" s="45"/>
      <c r="C28" s="46"/>
      <c r="D28" s="60"/>
      <c r="E28" s="63"/>
      <c r="F28" s="61"/>
      <c r="G28" s="62"/>
      <c r="H28" s="61"/>
      <c r="I28" s="141"/>
      <c r="J28" s="41"/>
    </row>
    <row r="29" spans="1:10" ht="15">
      <c r="A29" s="172"/>
      <c r="B29" s="45"/>
      <c r="C29" s="46"/>
      <c r="D29" s="43"/>
      <c r="E29" s="47"/>
      <c r="F29" s="44"/>
      <c r="G29" s="57"/>
      <c r="H29" s="44"/>
      <c r="I29" s="137"/>
      <c r="J29" s="41"/>
    </row>
    <row r="30" spans="1:10" ht="15">
      <c r="A30" s="172"/>
      <c r="B30" s="45"/>
      <c r="C30" s="90" t="s">
        <v>48</v>
      </c>
      <c r="D30" s="43"/>
      <c r="E30" s="47"/>
      <c r="F30" s="44"/>
      <c r="G30" s="57"/>
      <c r="H30" s="44"/>
      <c r="I30" s="137"/>
      <c r="J30" s="41"/>
    </row>
    <row r="31" spans="1:10" ht="38.25">
      <c r="A31" s="172"/>
      <c r="B31" s="45"/>
      <c r="C31" s="215" t="s">
        <v>149</v>
      </c>
      <c r="D31" s="43"/>
      <c r="E31" s="47"/>
      <c r="F31" s="44"/>
      <c r="G31" s="57"/>
      <c r="H31" s="44"/>
      <c r="I31" s="137"/>
      <c r="J31" s="41"/>
    </row>
    <row r="32" spans="1:10" ht="51">
      <c r="A32" s="172"/>
      <c r="B32" s="45"/>
      <c r="C32" s="91" t="s">
        <v>49</v>
      </c>
      <c r="D32" s="43"/>
      <c r="E32" s="47"/>
      <c r="F32" s="44"/>
      <c r="G32" s="57"/>
      <c r="H32" s="44"/>
      <c r="I32" s="137"/>
      <c r="J32" s="41"/>
    </row>
    <row r="33" spans="1:10" ht="38.25">
      <c r="A33" s="172"/>
      <c r="B33" s="45"/>
      <c r="C33" s="91" t="s">
        <v>50</v>
      </c>
      <c r="D33" s="43"/>
      <c r="E33" s="47"/>
      <c r="F33" s="44"/>
      <c r="G33" s="57"/>
      <c r="H33" s="44"/>
      <c r="I33" s="137"/>
      <c r="J33" s="41"/>
    </row>
    <row r="34" spans="1:10" ht="25.5">
      <c r="A34" s="172"/>
      <c r="B34" s="45"/>
      <c r="C34" s="91" t="s">
        <v>51</v>
      </c>
      <c r="D34" s="43"/>
      <c r="E34" s="47"/>
      <c r="F34" s="44"/>
      <c r="G34" s="57"/>
      <c r="H34" s="44"/>
      <c r="I34" s="137"/>
      <c r="J34" s="41"/>
    </row>
    <row r="35" spans="1:10" ht="25.5">
      <c r="A35" s="172"/>
      <c r="B35" s="45"/>
      <c r="C35" s="91" t="s">
        <v>52</v>
      </c>
      <c r="D35" s="43"/>
      <c r="E35" s="47"/>
      <c r="F35" s="44"/>
      <c r="G35" s="57"/>
      <c r="H35" s="44"/>
      <c r="I35" s="137"/>
      <c r="J35" s="41"/>
    </row>
    <row r="36" spans="1:10" ht="15">
      <c r="A36" s="172"/>
      <c r="B36" s="45"/>
      <c r="C36" s="46"/>
      <c r="D36" s="43"/>
      <c r="E36" s="47"/>
      <c r="F36" s="44"/>
      <c r="G36" s="57"/>
      <c r="H36" s="44"/>
      <c r="I36" s="137"/>
      <c r="J36" s="41"/>
    </row>
    <row r="37" spans="1:10" ht="15">
      <c r="A37" s="172"/>
      <c r="B37" s="45"/>
      <c r="C37" s="46"/>
      <c r="D37" s="43"/>
      <c r="E37" s="47"/>
      <c r="F37" s="44"/>
      <c r="G37" s="57"/>
      <c r="H37" s="44"/>
      <c r="I37" s="137"/>
      <c r="J37" s="41"/>
    </row>
    <row r="38" spans="1:10" ht="15">
      <c r="A38" s="172"/>
      <c r="B38" s="45"/>
      <c r="C38" s="46"/>
      <c r="D38" s="43"/>
      <c r="E38" s="47"/>
      <c r="F38" s="44"/>
      <c r="G38" s="57"/>
      <c r="H38" s="44"/>
      <c r="I38" s="137"/>
      <c r="J38" s="41"/>
    </row>
    <row r="39" spans="1:10" ht="15">
      <c r="A39" s="175"/>
      <c r="B39" s="176"/>
      <c r="C39" s="177"/>
      <c r="D39" s="178"/>
      <c r="E39" s="179"/>
      <c r="F39" s="159"/>
      <c r="G39" s="160"/>
      <c r="H39" s="159"/>
      <c r="I39" s="180"/>
      <c r="J39" s="41"/>
    </row>
    <row r="40" spans="1:9" ht="15">
      <c r="A40" s="17"/>
      <c r="B40" s="30"/>
      <c r="C40" s="13"/>
      <c r="D40" s="30"/>
      <c r="E40" s="21"/>
      <c r="F40" s="22"/>
      <c r="G40" s="22"/>
      <c r="H40" s="22"/>
      <c r="I40" s="22"/>
    </row>
    <row r="41" spans="1:9" ht="15">
      <c r="A41" s="17"/>
      <c r="B41" s="30"/>
      <c r="C41" s="13"/>
      <c r="D41" s="30"/>
      <c r="E41" s="21"/>
      <c r="F41" s="22"/>
      <c r="G41" s="22"/>
      <c r="H41" s="22"/>
      <c r="I41" s="22"/>
    </row>
    <row r="42" spans="1:9" ht="15.75">
      <c r="A42" s="17"/>
      <c r="B42" s="30"/>
      <c r="C42" s="13"/>
      <c r="D42" s="30"/>
      <c r="E42" s="21"/>
      <c r="F42" s="22"/>
      <c r="G42" s="22"/>
      <c r="H42" s="22"/>
      <c r="I42" s="31"/>
    </row>
    <row r="43" spans="1:9" ht="15.75">
      <c r="A43" s="17"/>
      <c r="B43" s="32"/>
      <c r="C43" s="16"/>
      <c r="D43" s="30"/>
      <c r="E43" s="21"/>
      <c r="F43" s="22"/>
      <c r="G43" s="22"/>
      <c r="H43" s="22"/>
      <c r="I43" s="22"/>
    </row>
    <row r="44" spans="1:9" ht="15.75">
      <c r="A44" s="17"/>
      <c r="B44" s="30"/>
      <c r="C44" s="13"/>
      <c r="D44" s="30"/>
      <c r="E44" s="21"/>
      <c r="F44" s="22"/>
      <c r="G44" s="22"/>
      <c r="H44" s="22"/>
      <c r="I44" s="31"/>
    </row>
    <row r="45" spans="1:9" ht="15.75">
      <c r="A45" s="17"/>
      <c r="B45" s="30"/>
      <c r="C45" s="13"/>
      <c r="D45" s="30"/>
      <c r="E45" s="21"/>
      <c r="F45" s="22"/>
      <c r="G45" s="22"/>
      <c r="H45" s="22"/>
      <c r="I45" s="31"/>
    </row>
    <row r="46" spans="1:9" ht="15.75">
      <c r="A46" s="15"/>
      <c r="B46" s="32"/>
      <c r="C46" s="13"/>
      <c r="D46" s="30"/>
      <c r="E46" s="22"/>
      <c r="F46" s="33"/>
      <c r="G46" s="33"/>
      <c r="H46" s="33"/>
      <c r="I46" s="33"/>
    </row>
    <row r="47" spans="1:9" ht="15">
      <c r="A47" s="17"/>
      <c r="B47" s="30"/>
      <c r="C47" s="13"/>
      <c r="D47" s="30"/>
      <c r="E47" s="21"/>
      <c r="F47" s="22"/>
      <c r="G47" s="22"/>
      <c r="H47" s="22"/>
      <c r="I47" s="22"/>
    </row>
    <row r="48" spans="1:9" ht="15">
      <c r="A48" s="17"/>
      <c r="B48" s="30"/>
      <c r="C48" s="14"/>
      <c r="D48" s="30"/>
      <c r="E48" s="21"/>
      <c r="F48" s="22"/>
      <c r="G48" s="22"/>
      <c r="H48" s="22"/>
      <c r="I48" s="33"/>
    </row>
    <row r="49" spans="1:9" ht="15">
      <c r="A49" s="17"/>
      <c r="B49" s="30"/>
      <c r="C49" s="13"/>
      <c r="D49" s="30"/>
      <c r="E49" s="21"/>
      <c r="F49" s="22"/>
      <c r="G49" s="22"/>
      <c r="H49" s="22"/>
      <c r="I49" s="22"/>
    </row>
    <row r="50" spans="1:9" ht="15.75">
      <c r="A50" s="17"/>
      <c r="B50" s="30"/>
      <c r="C50" s="13"/>
      <c r="D50" s="30"/>
      <c r="E50" s="21"/>
      <c r="F50" s="22"/>
      <c r="G50" s="22"/>
      <c r="H50" s="22"/>
      <c r="I50" s="31"/>
    </row>
    <row r="51" spans="1:9" ht="15">
      <c r="A51" s="17"/>
      <c r="B51" s="30"/>
      <c r="C51" s="13"/>
      <c r="D51" s="30"/>
      <c r="E51" s="21"/>
      <c r="F51" s="22"/>
      <c r="G51" s="22"/>
      <c r="H51" s="22"/>
      <c r="I51" s="22"/>
    </row>
    <row r="52" spans="1:9" ht="15">
      <c r="A52" s="17"/>
      <c r="B52" s="30"/>
      <c r="C52" s="13"/>
      <c r="D52" s="30"/>
      <c r="E52" s="21"/>
      <c r="F52" s="22"/>
      <c r="G52" s="22"/>
      <c r="H52" s="22"/>
      <c r="I52" s="22"/>
    </row>
    <row r="53" spans="1:9" ht="15">
      <c r="A53" s="17"/>
      <c r="B53" s="30"/>
      <c r="C53" s="13"/>
      <c r="D53" s="30"/>
      <c r="E53" s="21"/>
      <c r="F53" s="22"/>
      <c r="G53" s="22"/>
      <c r="H53" s="22"/>
      <c r="I53" s="22"/>
    </row>
    <row r="54" spans="1:9" ht="15.75">
      <c r="A54" s="17"/>
      <c r="B54" s="30"/>
      <c r="C54" s="16"/>
      <c r="D54" s="30"/>
      <c r="E54" s="21"/>
      <c r="F54" s="22"/>
      <c r="G54" s="22"/>
      <c r="H54" s="22"/>
      <c r="I54" s="31"/>
    </row>
    <row r="55" spans="1:9" ht="15.75">
      <c r="A55" s="17"/>
      <c r="B55" s="30"/>
      <c r="C55" s="16"/>
      <c r="D55" s="30"/>
      <c r="E55" s="21"/>
      <c r="F55" s="22"/>
      <c r="G55" s="22"/>
      <c r="H55" s="22"/>
      <c r="I55" s="31"/>
    </row>
    <row r="56" spans="1:9" ht="15.75">
      <c r="A56" s="15"/>
      <c r="B56" s="32"/>
      <c r="C56" s="16"/>
      <c r="D56" s="30"/>
      <c r="E56" s="21"/>
      <c r="F56" s="22"/>
      <c r="G56" s="22"/>
      <c r="H56" s="22"/>
      <c r="I56" s="22"/>
    </row>
    <row r="57" spans="1:9" ht="15">
      <c r="A57" s="17"/>
      <c r="B57" s="30"/>
      <c r="C57" s="13"/>
      <c r="D57" s="30"/>
      <c r="E57" s="21"/>
      <c r="F57" s="22"/>
      <c r="G57" s="22"/>
      <c r="H57" s="22"/>
      <c r="I57" s="22"/>
    </row>
    <row r="58" spans="1:12" ht="15">
      <c r="A58" s="17"/>
      <c r="B58" s="30"/>
      <c r="C58" s="13"/>
      <c r="D58" s="30"/>
      <c r="E58" s="21"/>
      <c r="F58" s="22"/>
      <c r="G58" s="22"/>
      <c r="H58" s="22"/>
      <c r="I58" s="22"/>
      <c r="L58" s="12" t="s">
        <v>8</v>
      </c>
    </row>
    <row r="59" spans="1:9" ht="15">
      <c r="A59" s="17"/>
      <c r="B59" s="30"/>
      <c r="C59" s="13"/>
      <c r="D59" s="30"/>
      <c r="E59" s="21"/>
      <c r="F59" s="22"/>
      <c r="G59" s="22"/>
      <c r="H59" s="22"/>
      <c r="I59" s="33"/>
    </row>
    <row r="60" spans="1:9" ht="15">
      <c r="A60" s="17"/>
      <c r="B60" s="30"/>
      <c r="C60" s="13"/>
      <c r="D60" s="30"/>
      <c r="E60" s="21"/>
      <c r="F60" s="22"/>
      <c r="G60" s="22"/>
      <c r="H60" s="22"/>
      <c r="I60" s="22"/>
    </row>
    <row r="61" spans="1:9" ht="15">
      <c r="A61" s="17"/>
      <c r="B61" s="30"/>
      <c r="C61" s="13"/>
      <c r="D61" s="30"/>
      <c r="E61" s="21"/>
      <c r="F61" s="22"/>
      <c r="G61" s="22"/>
      <c r="H61" s="22"/>
      <c r="I61" s="22"/>
    </row>
    <row r="62" spans="1:9" ht="15">
      <c r="A62" s="17"/>
      <c r="B62" s="30"/>
      <c r="C62" s="13"/>
      <c r="D62" s="30"/>
      <c r="E62" s="21"/>
      <c r="F62" s="22"/>
      <c r="G62" s="22"/>
      <c r="H62" s="22"/>
      <c r="I62" s="22"/>
    </row>
    <row r="63" spans="1:9" ht="15">
      <c r="A63" s="17"/>
      <c r="B63" s="30"/>
      <c r="C63" s="13"/>
      <c r="D63" s="30"/>
      <c r="E63" s="21"/>
      <c r="F63" s="22"/>
      <c r="G63" s="22"/>
      <c r="H63" s="22"/>
      <c r="I63" s="22"/>
    </row>
    <row r="64" spans="1:9" ht="15">
      <c r="A64" s="17"/>
      <c r="B64" s="30"/>
      <c r="C64" s="13"/>
      <c r="D64" s="30"/>
      <c r="E64" s="21"/>
      <c r="F64" s="22"/>
      <c r="G64" s="22"/>
      <c r="H64" s="22"/>
      <c r="I64" s="33"/>
    </row>
    <row r="65" spans="1:9" ht="15">
      <c r="A65" s="17"/>
      <c r="B65" s="30"/>
      <c r="C65" s="13"/>
      <c r="D65" s="30"/>
      <c r="E65" s="21"/>
      <c r="F65" s="22"/>
      <c r="G65" s="22"/>
      <c r="H65" s="22"/>
      <c r="I65" s="33"/>
    </row>
    <row r="66" spans="1:9" ht="15">
      <c r="A66" s="17"/>
      <c r="B66" s="30"/>
      <c r="C66" s="14"/>
      <c r="D66" s="30"/>
      <c r="E66" s="21"/>
      <c r="F66" s="22"/>
      <c r="G66" s="22"/>
      <c r="H66" s="22"/>
      <c r="I66" s="22"/>
    </row>
    <row r="67" spans="1:10" ht="15">
      <c r="A67" s="17"/>
      <c r="B67" s="30"/>
      <c r="C67" s="13"/>
      <c r="D67" s="30"/>
      <c r="E67" s="21"/>
      <c r="F67" s="22"/>
      <c r="G67" s="22"/>
      <c r="H67" s="22"/>
      <c r="I67" s="22"/>
      <c r="J67" s="18"/>
    </row>
    <row r="68" spans="1:9" ht="15">
      <c r="A68" s="17"/>
      <c r="B68" s="30"/>
      <c r="C68" s="13"/>
      <c r="D68" s="30"/>
      <c r="E68" s="21"/>
      <c r="F68" s="22"/>
      <c r="G68" s="22"/>
      <c r="H68" s="22"/>
      <c r="I68" s="22"/>
    </row>
    <row r="69" spans="1:9" ht="15">
      <c r="A69" s="25"/>
      <c r="B69" s="34"/>
      <c r="C69" s="26"/>
      <c r="D69" s="34"/>
      <c r="E69" s="27"/>
      <c r="F69" s="35"/>
      <c r="G69" s="35"/>
      <c r="H69" s="35"/>
      <c r="I69" s="35"/>
    </row>
    <row r="70" spans="1:10" ht="18">
      <c r="A70" s="25"/>
      <c r="B70" s="34"/>
      <c r="C70" s="29"/>
      <c r="D70" s="36"/>
      <c r="E70" s="28"/>
      <c r="F70" s="37"/>
      <c r="G70" s="37"/>
      <c r="H70" s="37"/>
      <c r="I70" s="38"/>
      <c r="J70" s="18"/>
    </row>
    <row r="71" spans="1:10" ht="15.75">
      <c r="A71" s="42"/>
      <c r="B71" s="34"/>
      <c r="C71" s="39"/>
      <c r="D71" s="34"/>
      <c r="E71" s="27"/>
      <c r="F71" s="35"/>
      <c r="G71" s="35"/>
      <c r="H71" s="35"/>
      <c r="I71" s="40"/>
      <c r="J71" s="134"/>
    </row>
  </sheetData>
  <sheetProtection/>
  <mergeCells count="3">
    <mergeCell ref="A3:C3"/>
    <mergeCell ref="A4:C4"/>
    <mergeCell ref="A5:I5"/>
  </mergeCells>
  <printOptions horizontalCentered="1"/>
  <pageMargins left="0.7874015748031497" right="0.3937007874015748" top="0.52" bottom="0.5905511811023623" header="0.5118110236220472" footer="0.5118110236220472"/>
  <pageSetup horizontalDpi="600" verticalDpi="6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="85" zoomScaleNormal="60" zoomScaleSheetLayoutView="85" zoomScalePageLayoutView="0" workbookViewId="0" topLeftCell="A1">
      <pane ySplit="7" topLeftCell="A22" activePane="bottomLeft" state="frozen"/>
      <selection pane="topLeft" activeCell="A1" sqref="A1"/>
      <selection pane="bottomLeft" activeCell="E2" sqref="E2:H4"/>
    </sheetView>
  </sheetViews>
  <sheetFormatPr defaultColWidth="10.28125" defaultRowHeight="12.75"/>
  <cols>
    <col min="1" max="1" width="11.28125" style="12" customWidth="1"/>
    <col min="2" max="2" width="6.421875" style="12" customWidth="1"/>
    <col min="3" max="3" width="51.28125" style="12" customWidth="1"/>
    <col min="4" max="4" width="6.140625" style="12" customWidth="1"/>
    <col min="5" max="5" width="6.57421875" style="12" customWidth="1"/>
    <col min="6" max="6" width="6.421875" style="12" customWidth="1"/>
    <col min="7" max="7" width="6.8515625" style="12" customWidth="1"/>
    <col min="8" max="8" width="6.7109375" style="12" customWidth="1"/>
    <col min="9" max="9" width="6.421875" style="12" customWidth="1"/>
    <col min="10" max="10" width="5.7109375" style="12" customWidth="1"/>
    <col min="11" max="11" width="8.57421875" style="12" customWidth="1"/>
    <col min="12" max="12" width="7.421875" style="12" customWidth="1"/>
    <col min="13" max="13" width="12.00390625" style="12" customWidth="1"/>
    <col min="14" max="16384" width="10.28125" style="12" customWidth="1"/>
  </cols>
  <sheetData>
    <row r="1" spans="1:13" ht="15.75">
      <c r="A1" s="65" t="s">
        <v>26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ht="15.75">
      <c r="A2" s="69" t="s">
        <v>27</v>
      </c>
      <c r="B2" s="70"/>
      <c r="C2" s="71"/>
      <c r="D2" s="71"/>
      <c r="E2" s="72"/>
      <c r="F2" s="71"/>
      <c r="G2" s="71"/>
      <c r="H2" s="71"/>
      <c r="I2" s="71"/>
      <c r="J2" s="71"/>
      <c r="K2" s="71"/>
      <c r="L2" s="71"/>
      <c r="M2" s="73"/>
    </row>
    <row r="3" spans="1:13" ht="15.75">
      <c r="A3" s="457" t="s">
        <v>38</v>
      </c>
      <c r="B3" s="458"/>
      <c r="C3" s="458"/>
      <c r="D3" s="71"/>
      <c r="E3" s="72"/>
      <c r="F3" s="71"/>
      <c r="G3" s="71"/>
      <c r="H3" s="71"/>
      <c r="I3" s="71"/>
      <c r="J3" s="71"/>
      <c r="K3" s="71"/>
      <c r="L3" s="71"/>
      <c r="M3" s="73"/>
    </row>
    <row r="4" spans="1:13" ht="15.75">
      <c r="A4" s="457" t="s">
        <v>249</v>
      </c>
      <c r="B4" s="458"/>
      <c r="C4" s="458"/>
      <c r="D4" s="71"/>
      <c r="E4" s="72"/>
      <c r="F4" s="71"/>
      <c r="G4" s="71"/>
      <c r="H4" s="71"/>
      <c r="I4" s="71"/>
      <c r="J4" s="71"/>
      <c r="K4" s="71"/>
      <c r="L4" s="71"/>
      <c r="M4" s="73"/>
    </row>
    <row r="5" spans="1:13" ht="15.75">
      <c r="A5" s="459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</row>
    <row r="6" spans="1:13" ht="16.5" thickBot="1">
      <c r="A6" s="74"/>
      <c r="B6" s="75"/>
      <c r="C6" s="59" t="s">
        <v>123</v>
      </c>
      <c r="D6" s="75"/>
      <c r="E6" s="76" t="s">
        <v>246</v>
      </c>
      <c r="F6" s="75"/>
      <c r="G6" s="75"/>
      <c r="H6" s="75"/>
      <c r="I6" s="75"/>
      <c r="J6" s="75"/>
      <c r="K6" s="75"/>
      <c r="L6" s="75"/>
      <c r="M6" s="77"/>
    </row>
    <row r="7" spans="1:13" ht="30.75" thickTop="1">
      <c r="A7" s="161" t="s">
        <v>39</v>
      </c>
      <c r="B7" s="161" t="s">
        <v>0</v>
      </c>
      <c r="C7" s="161" t="s">
        <v>30</v>
      </c>
      <c r="D7" s="149" t="s">
        <v>114</v>
      </c>
      <c r="E7" s="149" t="s">
        <v>115</v>
      </c>
      <c r="F7" s="149" t="s">
        <v>116</v>
      </c>
      <c r="G7" s="149" t="s">
        <v>117</v>
      </c>
      <c r="H7" s="149" t="s">
        <v>118</v>
      </c>
      <c r="I7" s="149" t="s">
        <v>119</v>
      </c>
      <c r="J7" s="149" t="s">
        <v>120</v>
      </c>
      <c r="K7" s="149" t="s">
        <v>121</v>
      </c>
      <c r="L7" s="149" t="s">
        <v>122</v>
      </c>
      <c r="M7" s="149" t="s">
        <v>2</v>
      </c>
    </row>
    <row r="8" spans="1:13" ht="15.75">
      <c r="A8" s="150"/>
      <c r="B8" s="151" t="s">
        <v>164</v>
      </c>
      <c r="C8" s="152" t="s">
        <v>250</v>
      </c>
      <c r="D8" s="153"/>
      <c r="E8" s="154"/>
      <c r="F8" s="155"/>
      <c r="G8" s="155"/>
      <c r="H8" s="155"/>
      <c r="I8" s="156"/>
      <c r="J8" s="155"/>
      <c r="K8" s="156"/>
      <c r="L8" s="155"/>
      <c r="M8" s="157"/>
    </row>
    <row r="9" spans="1:13" ht="60" customHeight="1">
      <c r="A9" s="168" t="s">
        <v>19</v>
      </c>
      <c r="B9" s="64" t="s">
        <v>165</v>
      </c>
      <c r="C9" s="83" t="s">
        <v>40</v>
      </c>
      <c r="D9" s="79" t="s">
        <v>41</v>
      </c>
      <c r="E9" s="316"/>
      <c r="F9" s="335"/>
      <c r="G9" s="335"/>
      <c r="H9" s="367"/>
      <c r="I9" s="368"/>
      <c r="J9" s="369"/>
      <c r="K9" s="368"/>
      <c r="L9" s="369"/>
      <c r="M9" s="332">
        <f>ROUND(SUM(M10),2)</f>
        <v>3000</v>
      </c>
    </row>
    <row r="10" spans="1:13" ht="12.75">
      <c r="A10" s="168"/>
      <c r="B10" s="64"/>
      <c r="C10" s="83"/>
      <c r="D10" s="79"/>
      <c r="E10" s="316"/>
      <c r="F10" s="335"/>
      <c r="G10" s="335">
        <v>600</v>
      </c>
      <c r="H10" s="367">
        <v>5</v>
      </c>
      <c r="I10" s="368"/>
      <c r="J10" s="369"/>
      <c r="K10" s="368"/>
      <c r="L10" s="369"/>
      <c r="M10" s="299">
        <f>ROUND(SUM(G10*H10),2)</f>
        <v>3000</v>
      </c>
    </row>
    <row r="11" spans="1:13" ht="37.5" customHeight="1">
      <c r="A11" s="169" t="s">
        <v>20</v>
      </c>
      <c r="B11" s="64" t="s">
        <v>166</v>
      </c>
      <c r="C11" s="83" t="s">
        <v>42</v>
      </c>
      <c r="D11" s="79" t="s">
        <v>53</v>
      </c>
      <c r="E11" s="316"/>
      <c r="F11" s="335"/>
      <c r="G11" s="335"/>
      <c r="H11" s="367"/>
      <c r="I11" s="368"/>
      <c r="J11" s="369"/>
      <c r="K11" s="368"/>
      <c r="L11" s="369"/>
      <c r="M11" s="332">
        <f>ROUND(SUM(M12),2)</f>
        <v>360</v>
      </c>
    </row>
    <row r="12" spans="1:13" ht="12.75">
      <c r="A12" s="169"/>
      <c r="B12" s="64"/>
      <c r="C12" s="83"/>
      <c r="D12" s="79"/>
      <c r="E12" s="316"/>
      <c r="F12" s="335"/>
      <c r="G12" s="335"/>
      <c r="H12" s="367"/>
      <c r="I12" s="368">
        <v>0.12</v>
      </c>
      <c r="J12" s="369"/>
      <c r="K12" s="368">
        <v>3000</v>
      </c>
      <c r="L12" s="369"/>
      <c r="M12" s="299">
        <f>ROUND(SUM(I12*K12),2)</f>
        <v>360</v>
      </c>
    </row>
    <row r="13" spans="1:13" ht="37.5" customHeight="1">
      <c r="A13" s="169" t="s">
        <v>25</v>
      </c>
      <c r="B13" s="64" t="s">
        <v>167</v>
      </c>
      <c r="C13" s="83" t="s">
        <v>43</v>
      </c>
      <c r="D13" s="79" t="s">
        <v>53</v>
      </c>
      <c r="E13" s="335"/>
      <c r="F13" s="370"/>
      <c r="G13" s="335"/>
      <c r="H13" s="367"/>
      <c r="I13" s="368"/>
      <c r="J13" s="369"/>
      <c r="K13" s="368"/>
      <c r="L13" s="369"/>
      <c r="M13" s="332">
        <f>ROUND(SUM(M14),2)</f>
        <v>360</v>
      </c>
    </row>
    <row r="14" spans="1:13" ht="12.75">
      <c r="A14" s="169"/>
      <c r="B14" s="64"/>
      <c r="C14" s="83"/>
      <c r="D14" s="79"/>
      <c r="E14" s="335"/>
      <c r="F14" s="370"/>
      <c r="G14" s="335"/>
      <c r="H14" s="367"/>
      <c r="I14" s="368">
        <v>0.12</v>
      </c>
      <c r="J14" s="369"/>
      <c r="K14" s="368">
        <v>3000</v>
      </c>
      <c r="L14" s="369"/>
      <c r="M14" s="299">
        <f>ROUND(SUM(I14*K14),2)</f>
        <v>360</v>
      </c>
    </row>
    <row r="15" spans="1:13" ht="75.75" customHeight="1">
      <c r="A15" s="292" t="s">
        <v>255</v>
      </c>
      <c r="B15" s="64" t="s">
        <v>168</v>
      </c>
      <c r="C15" s="83" t="s">
        <v>256</v>
      </c>
      <c r="D15" s="79" t="s">
        <v>54</v>
      </c>
      <c r="E15" s="335"/>
      <c r="F15" s="335"/>
      <c r="G15" s="335"/>
      <c r="H15" s="367"/>
      <c r="I15" s="368"/>
      <c r="J15" s="369"/>
      <c r="K15" s="368"/>
      <c r="L15" s="369"/>
      <c r="M15" s="332">
        <f>ROUND(SUM(M16),2)</f>
        <v>25920</v>
      </c>
    </row>
    <row r="16" spans="1:13" ht="12.75">
      <c r="A16" s="169"/>
      <c r="B16" s="64"/>
      <c r="C16" s="83"/>
      <c r="D16" s="79"/>
      <c r="E16" s="316"/>
      <c r="F16" s="336">
        <v>1.8</v>
      </c>
      <c r="G16" s="336">
        <v>40</v>
      </c>
      <c r="H16" s="371"/>
      <c r="I16" s="371"/>
      <c r="J16" s="371"/>
      <c r="K16" s="371"/>
      <c r="L16" s="371">
        <v>360</v>
      </c>
      <c r="M16" s="300">
        <f>ROUND(SUM(F16*G16*L16),2)</f>
        <v>25920</v>
      </c>
    </row>
    <row r="17" spans="1:13" ht="27" customHeight="1">
      <c r="A17" s="168" t="s">
        <v>21</v>
      </c>
      <c r="B17" s="64" t="s">
        <v>169</v>
      </c>
      <c r="C17" s="83" t="s">
        <v>44</v>
      </c>
      <c r="D17" s="79" t="s">
        <v>41</v>
      </c>
      <c r="E17" s="316"/>
      <c r="F17" s="335"/>
      <c r="G17" s="335"/>
      <c r="H17" s="367"/>
      <c r="I17" s="368"/>
      <c r="J17" s="369"/>
      <c r="K17" s="368"/>
      <c r="L17" s="369"/>
      <c r="M17" s="332">
        <f>ROUND(SUM(M18),2)</f>
        <v>3000</v>
      </c>
    </row>
    <row r="18" spans="1:13" ht="12.75">
      <c r="A18" s="168"/>
      <c r="B18" s="64"/>
      <c r="C18" s="83"/>
      <c r="D18" s="79"/>
      <c r="E18" s="316"/>
      <c r="F18" s="335"/>
      <c r="G18" s="335">
        <v>600</v>
      </c>
      <c r="H18" s="367">
        <v>5</v>
      </c>
      <c r="I18" s="368"/>
      <c r="J18" s="369"/>
      <c r="K18" s="368"/>
      <c r="L18" s="369"/>
      <c r="M18" s="299">
        <f>ROUND(SUM(G18*H18),2)</f>
        <v>3000</v>
      </c>
    </row>
    <row r="19" spans="1:14" ht="24">
      <c r="A19" s="168" t="s">
        <v>22</v>
      </c>
      <c r="B19" s="64" t="s">
        <v>170</v>
      </c>
      <c r="C19" s="83" t="s">
        <v>45</v>
      </c>
      <c r="D19" s="79" t="s">
        <v>41</v>
      </c>
      <c r="E19" s="316"/>
      <c r="F19" s="335"/>
      <c r="G19" s="335"/>
      <c r="H19" s="367"/>
      <c r="I19" s="368"/>
      <c r="J19" s="369"/>
      <c r="K19" s="368"/>
      <c r="L19" s="369"/>
      <c r="M19" s="332">
        <f>ROUND(SUM(M20),2)</f>
        <v>3000</v>
      </c>
      <c r="N19" s="41"/>
    </row>
    <row r="20" spans="1:14" ht="12.75">
      <c r="A20" s="168"/>
      <c r="B20" s="64"/>
      <c r="C20" s="83"/>
      <c r="D20" s="79"/>
      <c r="E20" s="316"/>
      <c r="F20" s="336"/>
      <c r="G20" s="335">
        <v>600</v>
      </c>
      <c r="H20" s="367">
        <v>5</v>
      </c>
      <c r="I20" s="371"/>
      <c r="J20" s="371"/>
      <c r="K20" s="371"/>
      <c r="L20" s="371"/>
      <c r="M20" s="300">
        <f>ROUND(SUM(G20*H20),2)</f>
        <v>3000</v>
      </c>
      <c r="N20" s="41"/>
    </row>
    <row r="21" spans="1:14" ht="87.75" customHeight="1">
      <c r="A21" s="168" t="s">
        <v>23</v>
      </c>
      <c r="B21" s="64" t="s">
        <v>171</v>
      </c>
      <c r="C21" s="83" t="s">
        <v>46</v>
      </c>
      <c r="D21" s="79" t="s">
        <v>53</v>
      </c>
      <c r="E21" s="352"/>
      <c r="F21" s="351"/>
      <c r="G21" s="350"/>
      <c r="H21" s="320"/>
      <c r="I21" s="321"/>
      <c r="J21" s="372"/>
      <c r="K21" s="322"/>
      <c r="L21" s="322"/>
      <c r="M21" s="332">
        <f>ROUND(SUM(M22),2)</f>
        <v>150</v>
      </c>
      <c r="N21" s="41"/>
    </row>
    <row r="22" spans="1:14" ht="12.75">
      <c r="A22" s="168"/>
      <c r="B22" s="64"/>
      <c r="C22" s="83"/>
      <c r="D22" s="79"/>
      <c r="E22" s="314"/>
      <c r="F22" s="323"/>
      <c r="G22" s="319"/>
      <c r="H22" s="322"/>
      <c r="I22" s="321">
        <v>0.05</v>
      </c>
      <c r="J22" s="322"/>
      <c r="K22" s="322">
        <v>3000</v>
      </c>
      <c r="L22" s="322"/>
      <c r="M22" s="299">
        <f>ROUND(SUM(I22*K22),2)</f>
        <v>150</v>
      </c>
      <c r="N22" s="41"/>
    </row>
    <row r="23" spans="1:14" ht="24">
      <c r="A23" s="169" t="s">
        <v>24</v>
      </c>
      <c r="B23" s="64" t="s">
        <v>172</v>
      </c>
      <c r="C23" s="83" t="s">
        <v>47</v>
      </c>
      <c r="D23" s="79" t="s">
        <v>18</v>
      </c>
      <c r="E23" s="352"/>
      <c r="F23" s="328"/>
      <c r="G23" s="326"/>
      <c r="H23" s="322"/>
      <c r="I23" s="321"/>
      <c r="J23" s="322"/>
      <c r="K23" s="321"/>
      <c r="L23" s="322"/>
      <c r="M23" s="332">
        <f>ROUND(SUM(M24),2)</f>
        <v>270</v>
      </c>
      <c r="N23" s="41"/>
    </row>
    <row r="24" spans="1:14" ht="12.75">
      <c r="A24" s="169"/>
      <c r="B24" s="64"/>
      <c r="C24" s="83"/>
      <c r="D24" s="79"/>
      <c r="E24" s="352"/>
      <c r="F24" s="328">
        <v>1.8</v>
      </c>
      <c r="G24" s="326"/>
      <c r="H24" s="322"/>
      <c r="I24" s="321"/>
      <c r="J24" s="322"/>
      <c r="K24" s="321"/>
      <c r="L24" s="322">
        <v>150</v>
      </c>
      <c r="M24" s="299">
        <f>ROUND(SUM(F24*L24),2)</f>
        <v>270</v>
      </c>
      <c r="N24" s="41"/>
    </row>
    <row r="25" spans="1:14" ht="67.5" customHeight="1">
      <c r="A25" s="170" t="s">
        <v>83</v>
      </c>
      <c r="B25" s="79" t="s">
        <v>173</v>
      </c>
      <c r="C25" s="93" t="s">
        <v>84</v>
      </c>
      <c r="D25" s="302" t="s">
        <v>85</v>
      </c>
      <c r="E25" s="302"/>
      <c r="F25" s="327"/>
      <c r="G25" s="328"/>
      <c r="H25" s="329"/>
      <c r="I25" s="330"/>
      <c r="J25" s="331"/>
      <c r="K25" s="330"/>
      <c r="L25" s="331"/>
      <c r="M25" s="332">
        <f>ROUND(SUM(M26),2)</f>
        <v>20</v>
      </c>
      <c r="N25" s="41"/>
    </row>
    <row r="26" spans="1:14" ht="13.5" customHeight="1">
      <c r="A26" s="170"/>
      <c r="B26" s="79"/>
      <c r="C26" s="93" t="s">
        <v>127</v>
      </c>
      <c r="D26" s="302"/>
      <c r="E26" s="303">
        <v>20</v>
      </c>
      <c r="F26" s="327"/>
      <c r="G26" s="328"/>
      <c r="H26" s="329"/>
      <c r="I26" s="330"/>
      <c r="J26" s="331"/>
      <c r="K26" s="330"/>
      <c r="L26" s="331"/>
      <c r="M26" s="299">
        <f>ROUND(SUM(E26),2)</f>
        <v>20</v>
      </c>
      <c r="N26" s="41"/>
    </row>
    <row r="27" spans="1:14" ht="40.5" customHeight="1">
      <c r="A27" s="170" t="s">
        <v>86</v>
      </c>
      <c r="B27" s="79" t="s">
        <v>174</v>
      </c>
      <c r="C27" s="93" t="s">
        <v>87</v>
      </c>
      <c r="D27" s="302" t="s">
        <v>41</v>
      </c>
      <c r="E27" s="303"/>
      <c r="F27" s="327"/>
      <c r="G27" s="328"/>
      <c r="H27" s="329"/>
      <c r="I27" s="330"/>
      <c r="J27" s="331"/>
      <c r="K27" s="330"/>
      <c r="L27" s="331"/>
      <c r="M27" s="332">
        <f>ROUND(SUM(M28),2)</f>
        <v>14.4</v>
      </c>
      <c r="N27" s="41"/>
    </row>
    <row r="28" spans="1:14" ht="18.75" customHeight="1">
      <c r="A28" s="170"/>
      <c r="B28" s="79"/>
      <c r="C28" s="93"/>
      <c r="D28" s="302"/>
      <c r="E28" s="303"/>
      <c r="F28" s="327">
        <v>20</v>
      </c>
      <c r="G28" s="328">
        <v>1.2</v>
      </c>
      <c r="H28" s="329">
        <v>0.6</v>
      </c>
      <c r="I28" s="330"/>
      <c r="J28" s="331"/>
      <c r="K28" s="330"/>
      <c r="L28" s="331"/>
      <c r="M28" s="299">
        <f>ROUND(SUM(F28*G28*H28),2)</f>
        <v>14.4</v>
      </c>
      <c r="N28" s="41"/>
    </row>
    <row r="29" spans="1:14" ht="108">
      <c r="A29" s="170" t="s">
        <v>88</v>
      </c>
      <c r="B29" s="79" t="s">
        <v>175</v>
      </c>
      <c r="C29" s="93" t="s">
        <v>89</v>
      </c>
      <c r="D29" s="302" t="s">
        <v>67</v>
      </c>
      <c r="E29" s="303"/>
      <c r="F29" s="327"/>
      <c r="G29" s="328"/>
      <c r="H29" s="329"/>
      <c r="I29" s="330"/>
      <c r="J29" s="331"/>
      <c r="K29" s="330"/>
      <c r="L29" s="331"/>
      <c r="M29" s="332">
        <f>ROUND(SUM(M30),2)</f>
        <v>60</v>
      </c>
      <c r="N29" s="41"/>
    </row>
    <row r="30" spans="1:14" ht="12.75">
      <c r="A30" s="185"/>
      <c r="B30" s="78"/>
      <c r="C30" s="347"/>
      <c r="D30" s="356"/>
      <c r="E30" s="373"/>
      <c r="F30" s="357">
        <v>10</v>
      </c>
      <c r="G30" s="358">
        <v>6</v>
      </c>
      <c r="H30" s="357"/>
      <c r="I30" s="358"/>
      <c r="J30" s="357"/>
      <c r="K30" s="358"/>
      <c r="L30" s="357"/>
      <c r="M30" s="299">
        <f>ROUND(SUM(F30*G30),2)</f>
        <v>60</v>
      </c>
      <c r="N30" s="41"/>
    </row>
    <row r="31" spans="1:14" ht="12.75">
      <c r="A31" s="186"/>
      <c r="B31" s="78"/>
      <c r="C31" s="347"/>
      <c r="D31" s="356"/>
      <c r="E31" s="373"/>
      <c r="F31" s="357"/>
      <c r="G31" s="358"/>
      <c r="H31" s="357"/>
      <c r="I31" s="358"/>
      <c r="J31" s="357"/>
      <c r="K31" s="358"/>
      <c r="L31" s="357"/>
      <c r="M31" s="374"/>
      <c r="N31" s="41"/>
    </row>
    <row r="32" spans="1:14" ht="12.75">
      <c r="A32" s="185"/>
      <c r="B32" s="78"/>
      <c r="C32" s="347"/>
      <c r="D32" s="356"/>
      <c r="E32" s="373"/>
      <c r="F32" s="357"/>
      <c r="G32" s="358"/>
      <c r="H32" s="357"/>
      <c r="I32" s="358"/>
      <c r="J32" s="357"/>
      <c r="K32" s="358"/>
      <c r="L32" s="357"/>
      <c r="M32" s="374"/>
      <c r="N32" s="41"/>
    </row>
    <row r="33" spans="1:14" ht="12.75">
      <c r="A33" s="185"/>
      <c r="B33" s="78"/>
      <c r="C33" s="375"/>
      <c r="D33" s="356"/>
      <c r="E33" s="373"/>
      <c r="F33" s="357"/>
      <c r="G33" s="358"/>
      <c r="H33" s="357"/>
      <c r="I33" s="358"/>
      <c r="J33" s="357"/>
      <c r="K33" s="358"/>
      <c r="L33" s="357"/>
      <c r="M33" s="374"/>
      <c r="N33" s="41"/>
    </row>
    <row r="34" spans="1:14" ht="12.75">
      <c r="A34" s="185"/>
      <c r="B34" s="78"/>
      <c r="C34" s="347"/>
      <c r="D34" s="356"/>
      <c r="E34" s="373"/>
      <c r="F34" s="357"/>
      <c r="G34" s="358"/>
      <c r="H34" s="357"/>
      <c r="I34" s="358"/>
      <c r="J34" s="357"/>
      <c r="K34" s="358"/>
      <c r="L34" s="357"/>
      <c r="M34" s="374"/>
      <c r="N34" s="41"/>
    </row>
    <row r="35" spans="1:14" ht="12.75">
      <c r="A35" s="185"/>
      <c r="B35" s="78"/>
      <c r="C35" s="347"/>
      <c r="D35" s="356"/>
      <c r="E35" s="373"/>
      <c r="F35" s="357"/>
      <c r="G35" s="358"/>
      <c r="H35" s="357"/>
      <c r="I35" s="358"/>
      <c r="J35" s="357"/>
      <c r="K35" s="358"/>
      <c r="L35" s="357"/>
      <c r="M35" s="374"/>
      <c r="N35" s="41"/>
    </row>
    <row r="36" spans="1:14" ht="14.25">
      <c r="A36" s="172"/>
      <c r="B36" s="45"/>
      <c r="C36" s="46"/>
      <c r="D36" s="60"/>
      <c r="E36" s="63"/>
      <c r="F36" s="61"/>
      <c r="G36" s="62"/>
      <c r="H36" s="61"/>
      <c r="I36" s="62"/>
      <c r="J36" s="61"/>
      <c r="K36" s="62"/>
      <c r="L36" s="61"/>
      <c r="M36" s="141"/>
      <c r="N36" s="41"/>
    </row>
    <row r="37" spans="1:14" ht="14.25">
      <c r="A37" s="172"/>
      <c r="B37" s="45"/>
      <c r="C37" s="46"/>
      <c r="D37" s="60"/>
      <c r="E37" s="63"/>
      <c r="F37" s="61"/>
      <c r="G37" s="62"/>
      <c r="H37" s="61"/>
      <c r="I37" s="62"/>
      <c r="J37" s="61"/>
      <c r="K37" s="62"/>
      <c r="L37" s="61"/>
      <c r="M37" s="141"/>
      <c r="N37" s="41"/>
    </row>
    <row r="38" spans="1:14" ht="14.25">
      <c r="A38" s="172"/>
      <c r="B38" s="45"/>
      <c r="C38" s="46"/>
      <c r="D38" s="60"/>
      <c r="E38" s="63"/>
      <c r="F38" s="61"/>
      <c r="G38" s="62"/>
      <c r="H38" s="61"/>
      <c r="I38" s="62"/>
      <c r="J38" s="61"/>
      <c r="K38" s="62"/>
      <c r="L38" s="61"/>
      <c r="M38" s="141"/>
      <c r="N38" s="41"/>
    </row>
    <row r="39" spans="1:14" ht="15">
      <c r="A39" s="175"/>
      <c r="B39" s="176"/>
      <c r="C39" s="177"/>
      <c r="D39" s="178"/>
      <c r="E39" s="179"/>
      <c r="F39" s="159"/>
      <c r="G39" s="160"/>
      <c r="H39" s="159"/>
      <c r="I39" s="160"/>
      <c r="J39" s="159"/>
      <c r="K39" s="160"/>
      <c r="L39" s="159"/>
      <c r="M39" s="180"/>
      <c r="N39" s="41"/>
    </row>
    <row r="40" spans="1:13" ht="15">
      <c r="A40" s="17"/>
      <c r="B40" s="30"/>
      <c r="C40" s="13"/>
      <c r="D40" s="30"/>
      <c r="E40" s="21"/>
      <c r="F40" s="22"/>
      <c r="G40" s="22"/>
      <c r="H40" s="22"/>
      <c r="I40" s="22"/>
      <c r="J40" s="22"/>
      <c r="K40" s="22"/>
      <c r="L40" s="22"/>
      <c r="M40" s="22"/>
    </row>
    <row r="41" spans="1:13" ht="15">
      <c r="A41" s="17"/>
      <c r="B41" s="30"/>
      <c r="C41" s="13"/>
      <c r="D41" s="30"/>
      <c r="E41" s="21"/>
      <c r="F41" s="22"/>
      <c r="G41" s="22"/>
      <c r="H41" s="22"/>
      <c r="I41" s="22"/>
      <c r="J41" s="22"/>
      <c r="K41" s="22"/>
      <c r="L41" s="22"/>
      <c r="M41" s="22"/>
    </row>
    <row r="42" spans="1:13" ht="15.75">
      <c r="A42" s="17"/>
      <c r="B42" s="30"/>
      <c r="C42" s="13"/>
      <c r="D42" s="30"/>
      <c r="E42" s="21"/>
      <c r="F42" s="22"/>
      <c r="G42" s="22"/>
      <c r="H42" s="22"/>
      <c r="I42" s="22"/>
      <c r="J42" s="22"/>
      <c r="K42" s="22"/>
      <c r="L42" s="22"/>
      <c r="M42" s="31"/>
    </row>
    <row r="43" spans="1:13" ht="15.75">
      <c r="A43" s="17"/>
      <c r="B43" s="32"/>
      <c r="C43" s="16"/>
      <c r="D43" s="30"/>
      <c r="E43" s="21"/>
      <c r="F43" s="22"/>
      <c r="G43" s="22"/>
      <c r="H43" s="22"/>
      <c r="I43" s="22"/>
      <c r="J43" s="22"/>
      <c r="K43" s="22"/>
      <c r="L43" s="22"/>
      <c r="M43" s="22"/>
    </row>
    <row r="44" spans="1:13" ht="15.75">
      <c r="A44" s="17"/>
      <c r="B44" s="30"/>
      <c r="C44" s="13"/>
      <c r="D44" s="30"/>
      <c r="E44" s="21"/>
      <c r="F44" s="22"/>
      <c r="G44" s="22"/>
      <c r="H44" s="22"/>
      <c r="I44" s="22"/>
      <c r="J44" s="22"/>
      <c r="K44" s="22"/>
      <c r="L44" s="22"/>
      <c r="M44" s="31"/>
    </row>
    <row r="45" spans="1:13" ht="15.75">
      <c r="A45" s="17"/>
      <c r="B45" s="30"/>
      <c r="C45" s="13"/>
      <c r="D45" s="30"/>
      <c r="E45" s="21"/>
      <c r="F45" s="22"/>
      <c r="G45" s="22"/>
      <c r="H45" s="22"/>
      <c r="I45" s="22"/>
      <c r="J45" s="22"/>
      <c r="K45" s="22"/>
      <c r="L45" s="22"/>
      <c r="M45" s="31"/>
    </row>
    <row r="46" spans="1:13" ht="15.75">
      <c r="A46" s="15"/>
      <c r="B46" s="32"/>
      <c r="C46" s="13"/>
      <c r="D46" s="30"/>
      <c r="E46" s="22"/>
      <c r="F46" s="33"/>
      <c r="G46" s="33"/>
      <c r="H46" s="33"/>
      <c r="I46" s="33"/>
      <c r="J46" s="33"/>
      <c r="K46" s="33"/>
      <c r="L46" s="33"/>
      <c r="M46" s="33"/>
    </row>
    <row r="47" spans="1:13" ht="15">
      <c r="A47" s="17"/>
      <c r="B47" s="30"/>
      <c r="C47" s="13"/>
      <c r="D47" s="30"/>
      <c r="E47" s="21"/>
      <c r="F47" s="22"/>
      <c r="G47" s="22"/>
      <c r="H47" s="22"/>
      <c r="I47" s="22"/>
      <c r="J47" s="22"/>
      <c r="K47" s="22"/>
      <c r="L47" s="22"/>
      <c r="M47" s="22"/>
    </row>
    <row r="48" spans="1:13" ht="15">
      <c r="A48" s="17"/>
      <c r="B48" s="30"/>
      <c r="C48" s="14"/>
      <c r="D48" s="30"/>
      <c r="E48" s="21"/>
      <c r="F48" s="22"/>
      <c r="G48" s="22"/>
      <c r="H48" s="22"/>
      <c r="I48" s="22"/>
      <c r="J48" s="22"/>
      <c r="K48" s="22"/>
      <c r="L48" s="22"/>
      <c r="M48" s="33"/>
    </row>
    <row r="49" spans="1:13" ht="15">
      <c r="A49" s="17"/>
      <c r="B49" s="30"/>
      <c r="C49" s="13"/>
      <c r="D49" s="30"/>
      <c r="E49" s="21"/>
      <c r="F49" s="22"/>
      <c r="G49" s="22"/>
      <c r="H49" s="22"/>
      <c r="I49" s="22"/>
      <c r="J49" s="22"/>
      <c r="K49" s="22"/>
      <c r="L49" s="22"/>
      <c r="M49" s="22"/>
    </row>
    <row r="50" spans="1:13" ht="15.75">
      <c r="A50" s="17"/>
      <c r="B50" s="30"/>
      <c r="C50" s="13"/>
      <c r="D50" s="30"/>
      <c r="E50" s="21"/>
      <c r="F50" s="22"/>
      <c r="G50" s="22"/>
      <c r="H50" s="22"/>
      <c r="I50" s="22"/>
      <c r="J50" s="22"/>
      <c r="K50" s="22"/>
      <c r="L50" s="22"/>
      <c r="M50" s="31"/>
    </row>
    <row r="51" spans="1:13" ht="15">
      <c r="A51" s="17"/>
      <c r="B51" s="30"/>
      <c r="C51" s="13"/>
      <c r="D51" s="30"/>
      <c r="E51" s="21"/>
      <c r="F51" s="22"/>
      <c r="G51" s="22"/>
      <c r="H51" s="22"/>
      <c r="I51" s="22"/>
      <c r="J51" s="22"/>
      <c r="K51" s="22"/>
      <c r="L51" s="22"/>
      <c r="M51" s="22"/>
    </row>
    <row r="52" spans="1:13" ht="15">
      <c r="A52" s="17"/>
      <c r="B52" s="30"/>
      <c r="C52" s="13"/>
      <c r="D52" s="30"/>
      <c r="E52" s="21"/>
      <c r="F52" s="22"/>
      <c r="G52" s="22"/>
      <c r="H52" s="22"/>
      <c r="I52" s="22"/>
      <c r="J52" s="22"/>
      <c r="K52" s="22"/>
      <c r="L52" s="22"/>
      <c r="M52" s="22"/>
    </row>
    <row r="53" spans="1:13" ht="15">
      <c r="A53" s="17"/>
      <c r="B53" s="30"/>
      <c r="C53" s="13"/>
      <c r="D53" s="30"/>
      <c r="E53" s="21"/>
      <c r="F53" s="22"/>
      <c r="G53" s="22"/>
      <c r="H53" s="22"/>
      <c r="I53" s="22"/>
      <c r="J53" s="22"/>
      <c r="K53" s="22"/>
      <c r="L53" s="22"/>
      <c r="M53" s="22"/>
    </row>
    <row r="54" spans="1:13" ht="15.75">
      <c r="A54" s="17"/>
      <c r="B54" s="30"/>
      <c r="C54" s="16"/>
      <c r="D54" s="30"/>
      <c r="E54" s="21"/>
      <c r="F54" s="22"/>
      <c r="G54" s="22"/>
      <c r="H54" s="22"/>
      <c r="I54" s="22"/>
      <c r="J54" s="22"/>
      <c r="K54" s="22"/>
      <c r="L54" s="22"/>
      <c r="M54" s="31"/>
    </row>
    <row r="55" spans="1:13" ht="15.75">
      <c r="A55" s="17"/>
      <c r="B55" s="30"/>
      <c r="C55" s="16"/>
      <c r="D55" s="30"/>
      <c r="E55" s="21"/>
      <c r="F55" s="22"/>
      <c r="G55" s="22"/>
      <c r="H55" s="22"/>
      <c r="I55" s="22"/>
      <c r="J55" s="22"/>
      <c r="K55" s="22"/>
      <c r="L55" s="22"/>
      <c r="M55" s="31"/>
    </row>
    <row r="56" spans="1:13" ht="15.75">
      <c r="A56" s="15"/>
      <c r="B56" s="32"/>
      <c r="C56" s="16"/>
      <c r="D56" s="30"/>
      <c r="E56" s="21"/>
      <c r="F56" s="22"/>
      <c r="G56" s="22"/>
      <c r="H56" s="22"/>
      <c r="I56" s="22"/>
      <c r="J56" s="22"/>
      <c r="K56" s="22"/>
      <c r="L56" s="22"/>
      <c r="M56" s="22"/>
    </row>
    <row r="57" spans="1:13" ht="15">
      <c r="A57" s="17"/>
      <c r="B57" s="30"/>
      <c r="C57" s="13"/>
      <c r="D57" s="30"/>
      <c r="E57" s="21"/>
      <c r="F57" s="22"/>
      <c r="G57" s="22"/>
      <c r="H57" s="22"/>
      <c r="I57" s="22"/>
      <c r="J57" s="22"/>
      <c r="K57" s="22"/>
      <c r="L57" s="22"/>
      <c r="M57" s="22"/>
    </row>
    <row r="58" spans="1:16" ht="15">
      <c r="A58" s="17"/>
      <c r="B58" s="30"/>
      <c r="C58" s="13"/>
      <c r="D58" s="30"/>
      <c r="E58" s="21"/>
      <c r="F58" s="22"/>
      <c r="G58" s="22"/>
      <c r="H58" s="22"/>
      <c r="I58" s="22"/>
      <c r="J58" s="22"/>
      <c r="K58" s="22"/>
      <c r="L58" s="22"/>
      <c r="M58" s="22"/>
      <c r="P58" s="12" t="s">
        <v>8</v>
      </c>
    </row>
    <row r="59" spans="1:13" ht="15">
      <c r="A59" s="17"/>
      <c r="B59" s="30"/>
      <c r="C59" s="13"/>
      <c r="D59" s="30"/>
      <c r="E59" s="21"/>
      <c r="F59" s="22"/>
      <c r="G59" s="22"/>
      <c r="H59" s="22"/>
      <c r="I59" s="22"/>
      <c r="J59" s="22"/>
      <c r="K59" s="22"/>
      <c r="L59" s="22"/>
      <c r="M59" s="33"/>
    </row>
    <row r="60" spans="1:13" ht="15">
      <c r="A60" s="17"/>
      <c r="B60" s="30"/>
      <c r="C60" s="13"/>
      <c r="D60" s="30"/>
      <c r="E60" s="21"/>
      <c r="F60" s="22"/>
      <c r="G60" s="22"/>
      <c r="H60" s="22"/>
      <c r="I60" s="22"/>
      <c r="J60" s="22"/>
      <c r="K60" s="22"/>
      <c r="L60" s="22"/>
      <c r="M60" s="22"/>
    </row>
    <row r="61" spans="1:13" ht="15">
      <c r="A61" s="17"/>
      <c r="B61" s="30"/>
      <c r="C61" s="13"/>
      <c r="D61" s="30"/>
      <c r="E61" s="21"/>
      <c r="F61" s="22"/>
      <c r="G61" s="22"/>
      <c r="H61" s="22"/>
      <c r="I61" s="22"/>
      <c r="J61" s="22"/>
      <c r="K61" s="22"/>
      <c r="L61" s="22"/>
      <c r="M61" s="22"/>
    </row>
    <row r="62" spans="1:13" ht="15">
      <c r="A62" s="17"/>
      <c r="B62" s="30"/>
      <c r="C62" s="13"/>
      <c r="D62" s="30"/>
      <c r="E62" s="21"/>
      <c r="F62" s="22"/>
      <c r="G62" s="22"/>
      <c r="H62" s="22"/>
      <c r="I62" s="22"/>
      <c r="J62" s="22"/>
      <c r="K62" s="22"/>
      <c r="L62" s="22"/>
      <c r="M62" s="22"/>
    </row>
    <row r="63" spans="1:13" ht="15">
      <c r="A63" s="17"/>
      <c r="B63" s="30"/>
      <c r="C63" s="13"/>
      <c r="D63" s="30"/>
      <c r="E63" s="21"/>
      <c r="F63" s="22"/>
      <c r="G63" s="22"/>
      <c r="H63" s="22"/>
      <c r="I63" s="22"/>
      <c r="J63" s="22"/>
      <c r="K63" s="22"/>
      <c r="L63" s="22"/>
      <c r="M63" s="22"/>
    </row>
    <row r="64" spans="1:13" ht="15">
      <c r="A64" s="17"/>
      <c r="B64" s="30"/>
      <c r="C64" s="13"/>
      <c r="D64" s="30"/>
      <c r="E64" s="21"/>
      <c r="F64" s="22"/>
      <c r="G64" s="22"/>
      <c r="H64" s="22"/>
      <c r="I64" s="22"/>
      <c r="J64" s="22"/>
      <c r="K64" s="22"/>
      <c r="L64" s="22"/>
      <c r="M64" s="33"/>
    </row>
    <row r="65" spans="1:13" ht="15">
      <c r="A65" s="17"/>
      <c r="B65" s="30"/>
      <c r="C65" s="13"/>
      <c r="D65" s="30"/>
      <c r="E65" s="21"/>
      <c r="F65" s="22"/>
      <c r="G65" s="22"/>
      <c r="H65" s="22"/>
      <c r="I65" s="22"/>
      <c r="J65" s="22"/>
      <c r="K65" s="22"/>
      <c r="L65" s="22"/>
      <c r="M65" s="33"/>
    </row>
    <row r="66" spans="1:13" ht="15">
      <c r="A66" s="17"/>
      <c r="B66" s="30"/>
      <c r="C66" s="14"/>
      <c r="D66" s="30"/>
      <c r="E66" s="21"/>
      <c r="F66" s="22"/>
      <c r="G66" s="22"/>
      <c r="H66" s="22"/>
      <c r="I66" s="22"/>
      <c r="J66" s="22"/>
      <c r="K66" s="22"/>
      <c r="L66" s="22"/>
      <c r="M66" s="22"/>
    </row>
    <row r="67" spans="1:14" ht="15">
      <c r="A67" s="17"/>
      <c r="B67" s="30"/>
      <c r="C67" s="13"/>
      <c r="D67" s="30"/>
      <c r="E67" s="21"/>
      <c r="F67" s="22"/>
      <c r="G67" s="22"/>
      <c r="H67" s="22"/>
      <c r="I67" s="22"/>
      <c r="J67" s="22"/>
      <c r="K67" s="22"/>
      <c r="L67" s="22"/>
      <c r="M67" s="22"/>
      <c r="N67" s="18"/>
    </row>
    <row r="68" spans="1:13" ht="15">
      <c r="A68" s="17"/>
      <c r="B68" s="30"/>
      <c r="C68" s="13"/>
      <c r="D68" s="30"/>
      <c r="E68" s="21"/>
      <c r="F68" s="22"/>
      <c r="G68" s="22"/>
      <c r="H68" s="22"/>
      <c r="I68" s="22"/>
      <c r="J68" s="22"/>
      <c r="K68" s="22"/>
      <c r="L68" s="22"/>
      <c r="M68" s="22"/>
    </row>
    <row r="69" spans="1:13" ht="15">
      <c r="A69" s="25"/>
      <c r="B69" s="34"/>
      <c r="C69" s="26"/>
      <c r="D69" s="34"/>
      <c r="E69" s="27"/>
      <c r="F69" s="35"/>
      <c r="G69" s="35"/>
      <c r="H69" s="35"/>
      <c r="I69" s="35"/>
      <c r="J69" s="35"/>
      <c r="K69" s="35"/>
      <c r="L69" s="35"/>
      <c r="M69" s="35"/>
    </row>
    <row r="70" spans="1:14" ht="18">
      <c r="A70" s="25"/>
      <c r="B70" s="34"/>
      <c r="C70" s="29"/>
      <c r="D70" s="36"/>
      <c r="E70" s="28"/>
      <c r="F70" s="37"/>
      <c r="G70" s="37"/>
      <c r="H70" s="37"/>
      <c r="I70" s="37"/>
      <c r="J70" s="37"/>
      <c r="K70" s="37"/>
      <c r="L70" s="37"/>
      <c r="M70" s="38"/>
      <c r="N70" s="18"/>
    </row>
    <row r="71" spans="1:14" ht="15.75">
      <c r="A71" s="42"/>
      <c r="B71" s="34"/>
      <c r="C71" s="39"/>
      <c r="D71" s="34"/>
      <c r="E71" s="27"/>
      <c r="F71" s="35"/>
      <c r="G71" s="35"/>
      <c r="H71" s="35"/>
      <c r="I71" s="35"/>
      <c r="J71" s="35"/>
      <c r="K71" s="35"/>
      <c r="L71" s="35"/>
      <c r="M71" s="40"/>
      <c r="N71" s="134"/>
    </row>
  </sheetData>
  <sheetProtection/>
  <mergeCells count="3">
    <mergeCell ref="A3:C3"/>
    <mergeCell ref="A4:C4"/>
    <mergeCell ref="A5:M5"/>
  </mergeCells>
  <hyperlinks>
    <hyperlink ref="M7" r:id="rId1" display="DATA:Setembro/2010"/>
  </hyperlinks>
  <printOptions horizontalCentered="1"/>
  <pageMargins left="0.7874015748031497" right="0.3937007874015748" top="0.52" bottom="0.5905511811023623" header="0.5118110236220472" footer="0.5118110236220472"/>
  <pageSetup horizontalDpi="600" verticalDpi="600" orientation="portrait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Piraí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Nilson Peixoto</dc:creator>
  <cp:keywords/>
  <dc:description/>
  <cp:lastModifiedBy>Katia Sapedi Pereira Vidal Silva</cp:lastModifiedBy>
  <cp:lastPrinted>2021-08-17T14:04:13Z</cp:lastPrinted>
  <dcterms:created xsi:type="dcterms:W3CDTF">2001-05-25T14:13:11Z</dcterms:created>
  <dcterms:modified xsi:type="dcterms:W3CDTF">2021-08-17T14:05:13Z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