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DeTrabalho"/>
  <bookViews>
    <workbookView xWindow="0" yWindow="0" windowWidth="28800" windowHeight="12435" activeTab="0"/>
  </bookViews>
  <sheets>
    <sheet name="Orç" sheetId="1" r:id="rId1"/>
    <sheet name="Cron " sheetId="2" r:id="rId2"/>
    <sheet name="MEM CALC" sheetId="3" r:id="rId3"/>
    <sheet name="COMPOSIÇÃO" sheetId="4" r:id="rId4"/>
    <sheet name="BDI sem justificativa" sheetId="5" r:id="rId5"/>
    <sheet name="Base dados - TCU 2622_2013" sheetId="6" r:id="rId6"/>
  </sheets>
  <definedNames>
    <definedName name="_xlnm.Print_Area" localSheetId="4">'BDI sem justificativa'!$A$2:$E$47</definedName>
    <definedName name="_xlnm.Print_Area" localSheetId="3">'COMPOSIÇÃO'!$A$1:$G$58</definedName>
    <definedName name="_xlnm.Print_Area" localSheetId="1">'Cron '!$A$1:$H$21</definedName>
    <definedName name="sigla_obras">'Base dados - TCU 2622_2013'!$A$7:$A$14</definedName>
    <definedName name="sigla_sn">'Base dados - TCU 2622_2013'!$A$2:$A$3</definedName>
    <definedName name="_xlnm.Print_Titles" localSheetId="3">'COMPOSIÇÃO'!$1:$7</definedName>
    <definedName name="_xlnm.Print_Titles" localSheetId="2">'MEM CALC'!$1:$7</definedName>
    <definedName name="_xlnm.Print_Titles" localSheetId="0">'Orç'!$1:$7</definedName>
  </definedNames>
  <calcPr fullCalcOnLoad="1"/>
</workbook>
</file>

<file path=xl/sharedStrings.xml><?xml version="1.0" encoding="utf-8"?>
<sst xmlns="http://schemas.openxmlformats.org/spreadsheetml/2006/main" count="1194" uniqueCount="442">
  <si>
    <t>PREFEITURA MUNICIPAL DE PIRAÍ</t>
  </si>
  <si>
    <t>PLANILHA ORÇAMENTÁRIA</t>
  </si>
  <si>
    <t>ITEM</t>
  </si>
  <si>
    <t>DISCRIMINAÇÃO DOS SERVIÇOS</t>
  </si>
  <si>
    <t>UNID.</t>
  </si>
  <si>
    <t>QUANT.</t>
  </si>
  <si>
    <t>PREÇO TOTAL</t>
  </si>
  <si>
    <t>DISCRIMINAÇÃO</t>
  </si>
  <si>
    <t>TOTAL</t>
  </si>
  <si>
    <t>CRONOGRAMA FÍSICO FINANCEIRO</t>
  </si>
  <si>
    <t>DIAS</t>
  </si>
  <si>
    <t>%</t>
  </si>
  <si>
    <t>TOTAL ACUMULADO</t>
  </si>
  <si>
    <t>% ACUMULADO</t>
  </si>
  <si>
    <t>TOTAL GERAL</t>
  </si>
  <si>
    <t>Notas:</t>
  </si>
  <si>
    <t>2- Os itens que possuem códigos genéricos, foram considerados preços de mercado</t>
  </si>
  <si>
    <t>5- Ficará por conta do contratado os projetos complementares necessários para execução da obra</t>
  </si>
  <si>
    <t>4- Em caso de divergencia de informação entre o projeto e a planilha de orçamento, prevalecerão as especificações do projeto.</t>
  </si>
  <si>
    <r>
      <t>3- Fórmulas na coluna Preço Total, para a linha 9 por, exemplo:</t>
    </r>
    <r>
      <rPr>
        <b/>
        <sz val="10"/>
        <rFont val="Arial"/>
        <family val="2"/>
      </rPr>
      <t xml:space="preserve"> = arred(soma(E10*F10);2)</t>
    </r>
    <r>
      <rPr>
        <sz val="10"/>
        <rFont val="Arial"/>
        <family val="2"/>
      </rPr>
      <t xml:space="preserve"> é o modo como são definidos os centavos, método a ser aplicado pelo Licitante em sua planilha.</t>
    </r>
  </si>
  <si>
    <t>CÓDIGO EMOP</t>
  </si>
  <si>
    <t>7 - Preços com Desoneração</t>
  </si>
  <si>
    <t>01.0</t>
  </si>
  <si>
    <t>01.1</t>
  </si>
  <si>
    <t>Secretaria Municipal de Obras e Urbanismo</t>
  </si>
  <si>
    <t>Preparado: SMOU</t>
  </si>
  <si>
    <t>PR UNIT. S/ BDI</t>
  </si>
  <si>
    <t>PR UNIT C/ BDI</t>
  </si>
  <si>
    <t>UN</t>
  </si>
  <si>
    <t>01.2</t>
  </si>
  <si>
    <t>01.3</t>
  </si>
  <si>
    <t>01.4</t>
  </si>
  <si>
    <t>02.020.0002-A</t>
  </si>
  <si>
    <t>PLACA DE IDENTIFICACAO DE OBRA PUBLICA,TIPO BANNER/PLOTTER,CONSTITUIDA POR LONA E IMPRESSAO DIGITAL,INCLUSIVE SUPORTES DE MADEIRA.FORNECIMENTO E COLOCACAO</t>
  </si>
  <si>
    <t>M2</t>
  </si>
  <si>
    <t>02.016.0001-A</t>
  </si>
  <si>
    <t>02.015.0001-A</t>
  </si>
  <si>
    <t>INSTALACAO E LIGACAO PROVISORIA DE ALIMENTACAO DE ENERGIA ELETRICA, EM BAIXA TENSAO, PARA CANTEIRO DE OBRAS, M3-CHAVE 100A, CARGA 3KW, 20CV, EXCLUSIVE O FORNECIMENTO DO MEDIDOR</t>
  </si>
  <si>
    <t>INSTALACAO E LIGACAO PROVISORIA PARA ABASTECIMENTO DE AGUA EESGOTAMENTO SANITARIO EM CANTEIRO DE OBRAS, INCLUSIVE ESCAVACAO, EXCLUSIVE REPOSICAO DA PAVIMENTACAO DO LOGRADOURO PUBLICO</t>
  </si>
  <si>
    <t>SERVIÇOS PRELIMINARES</t>
  </si>
  <si>
    <t>02.0</t>
  </si>
  <si>
    <t>02.1</t>
  </si>
  <si>
    <t>MEMORIA DE CÁLCULO</t>
  </si>
  <si>
    <t>COEF</t>
  </si>
  <si>
    <t>COMP</t>
  </si>
  <si>
    <t>LARG</t>
  </si>
  <si>
    <t>ALT</t>
  </si>
  <si>
    <t>AREA</t>
  </si>
  <si>
    <t>PERIM</t>
  </si>
  <si>
    <t>02.2</t>
  </si>
  <si>
    <t>02.3</t>
  </si>
  <si>
    <t>PESO</t>
  </si>
  <si>
    <t>03.0</t>
  </si>
  <si>
    <t>03.1</t>
  </si>
  <si>
    <t>03.2</t>
  </si>
  <si>
    <t>03.3</t>
  </si>
  <si>
    <t>M3</t>
  </si>
  <si>
    <t>03.4</t>
  </si>
  <si>
    <t>03.5</t>
  </si>
  <si>
    <t>03.6</t>
  </si>
  <si>
    <t>03.7</t>
  </si>
  <si>
    <t>03.8</t>
  </si>
  <si>
    <t>03.9</t>
  </si>
  <si>
    <t>04.0</t>
  </si>
  <si>
    <r>
      <t xml:space="preserve">6- Os preços contidos nesta planilha estão com </t>
    </r>
    <r>
      <rPr>
        <b/>
        <sz val="10"/>
        <rFont val="Arial"/>
        <family val="2"/>
      </rPr>
      <t>BDI de</t>
    </r>
    <r>
      <rPr>
        <sz val="10"/>
        <rFont val="Arial"/>
        <family val="2"/>
      </rPr>
      <t xml:space="preserve"> </t>
    </r>
    <r>
      <rPr>
        <b/>
        <sz val="10"/>
        <rFont val="Arial"/>
        <family val="2"/>
      </rPr>
      <t>28,82%</t>
    </r>
    <r>
      <rPr>
        <sz val="10"/>
        <rFont val="Arial"/>
        <family val="2"/>
      </rPr>
      <t xml:space="preserve"> inclusos.</t>
    </r>
  </si>
  <si>
    <t>04.1</t>
  </si>
  <si>
    <t>KG</t>
  </si>
  <si>
    <t>11.011.0040-A</t>
  </si>
  <si>
    <t>M</t>
  </si>
  <si>
    <t>01.005.0003-A</t>
  </si>
  <si>
    <t>Orç Nº: 037/19</t>
  </si>
  <si>
    <t>Data: 21/10/19</t>
  </si>
  <si>
    <t xml:space="preserve">Local:  Avenida Beira Rio - Centro - 1º Distrito - PIRAÍ - RJ                                                                                                                                                                                       </t>
  </si>
  <si>
    <t>02.006.0015-A</t>
  </si>
  <si>
    <t>UNXMES</t>
  </si>
  <si>
    <t>ALUGUEL CONTAINER PARA ESCRITORIO C/WC, MEDINDO 2,20M LARGURA, 6,20M COMPRIMENTO E 2,50M ALTURA, CHAPAS ACO C/NERVURAS TRAPEZOIDAIS, ISOLAMENTO TERMO-ACUSTICO FORRO, CHASSIS REFORCADO E PISO COMPENSADO NAVAL, INCL. INST. ELETRICA E HIDRO-SANITARIAS, ACESSORIOS, 1 VASO SANITARIO E 1 LAVATORIO, EXCL. TRANSP. (VIDE ITEM 04.005.0300), CARGA E DESCARGA (VIDE ITEM 04.013.0015)</t>
  </si>
  <si>
    <t>04.005.0300-A</t>
  </si>
  <si>
    <t>UNXKM</t>
  </si>
  <si>
    <t>TRANSPORTE DE CONTAINER, SEGUNDO DESCRICAO DA FAMILIA 02.006, EXCLUSIVE CARGA E DESCARGA (VIDE ITEM 04.013.0015)</t>
  </si>
  <si>
    <t>04.013.0015-A</t>
  </si>
  <si>
    <t>CARGA E DESCARGA DE CONTAINER, SEGUNDO DESCRICAO DA FAMILIA 02.006</t>
  </si>
  <si>
    <t>01.5</t>
  </si>
  <si>
    <t>01.6</t>
  </si>
  <si>
    <t>SETOR 1 (290,00M)</t>
  </si>
  <si>
    <t>05.001.0018-A</t>
  </si>
  <si>
    <t>DEMOLICAO MANUAL DE PISO CIMENTADO E DA RESPECTIVA BASE DE CONCRETO,OU PASSEIO DE CONCRETO,INCLUSIVE EMPILHAMENTO LATERAL DENTRO DO CANTEIRO DE SERVICO</t>
  </si>
  <si>
    <t>05.001.0015-A</t>
  </si>
  <si>
    <t>DEMOLICAO DE PISO DE LADRILHO COM RESPECTIVA CAMADA DE ARGAMASSA DE ASSENTAMENTO,INCLUSIVE EMPILHAMENTO LATERAL DENTRO DO CANTEIRO DE SERVICO</t>
  </si>
  <si>
    <t>13.385.0055-A</t>
  </si>
  <si>
    <t>PISO DE ALTA RESISTENCIA, PARA USO EXTERNO, EM PLACAS PRE-MOLDADAS, VIBROPRENSADA A 350T, MEDINDO (40X40X3)CM, CONFECCIONADA COM AGREGADOS MINERAIS (QUARTZO) E CIMENTO BRANCO ESTRUTURAL CP60, COLOCADO SOBRE BASE EXISTENTE, ASSENTADO COM ARGAMASSA DE CIMENTO E AREIA NO TRACO 3:1 (FAROFA). FORNECIMENTO E COLOCACAO</t>
  </si>
  <si>
    <t>13.301.0119-A</t>
  </si>
  <si>
    <t>CONTRAPISO, BASE OU CAMADA REGULARIZADORA, EXECUTADA COM ARGAMASSA DE CIMENTO, AREIA, NO TRACO 1:4, NA ESPESSURA DE 2CM</t>
  </si>
  <si>
    <t>02.4</t>
  </si>
  <si>
    <t>DEMOLICAO DE PISO DE LADRILHO COM RESPECTIVA CAMADA DE ARGAMASSA DE ASSENTAMENTO, INCLUSIVE EMPILHAMENTO LATERAL DENTRO DO CANTEIRO DE SERVICO (CALÇADA)</t>
  </si>
  <si>
    <t>PISO DE ALTA RESISTENCIA, PARA USO EXTERNO, EM PLACAS PRE-MOLDADAS, VIBROPRENSADA A 350T, MEDINDO (40X40X3)CM, CONFECCIONADA COM AGREGADOS MINERAIS (QUARTZO) E CIMENTO BRANCO ESTRUTURAL CP60, COLOCADO SOBRE BASE EXISTENTE, ASSENTADO COM ARGAMASSA DE CIMENTO E AREIA NO TRACO 3:1 (FAROFA). FORNECIMENTO E COLOCACAO (CALÇADA)</t>
  </si>
  <si>
    <t>CONTRAPISO, BASE OU CAMADA REGULARIZADORA, EXECUTADA COM ARGAMASSA DE CIMENTO, AREIA, NO TRACO 1:4, NA ESPESSURA DE 2CM (CALÇADA)</t>
  </si>
  <si>
    <t>02.5</t>
  </si>
  <si>
    <t>COMPOSIÇÃO</t>
  </si>
  <si>
    <t>UNID</t>
  </si>
  <si>
    <t>QUANT</t>
  </si>
  <si>
    <t>PPREÇO</t>
  </si>
  <si>
    <t/>
  </si>
  <si>
    <t>H</t>
  </si>
  <si>
    <t>BALAUSTRE</t>
  </si>
  <si>
    <t>MERCADO</t>
  </si>
  <si>
    <t>BALAÚSTRE DE CONCRETO</t>
  </si>
  <si>
    <t>MAO DE OBRA DE PEDREIRO (3%)</t>
  </si>
  <si>
    <t>MAO DE OBRA DE SERVENTE (3%)</t>
  </si>
  <si>
    <t>02.6</t>
  </si>
  <si>
    <t>BALAUSTRE DE CONCRETO. FORNECIMENTO E ASSENTAMENTO</t>
  </si>
  <si>
    <t>CAPITEL</t>
  </si>
  <si>
    <t>02.7</t>
  </si>
  <si>
    <t>CAPITEL. FORNECIMENTO E ASSENTAMENTO</t>
  </si>
  <si>
    <t>13.001.0030-B</t>
  </si>
  <si>
    <t>COLUNAS</t>
  </si>
  <si>
    <t>CORRIMÃO</t>
  </si>
  <si>
    <t>ALICERCE</t>
  </si>
  <si>
    <t>11.013.0130-A</t>
  </si>
  <si>
    <t>CONCRETO ARMADO, FCK=20MPA, INCLUINDO MATERIAIS PARA 1,00M3 DE CONCRETO ADENSADO E COLOCADO, 12,00M2 DE AREA MOLDADA, FORMAS CONFORME O ITEM 11.004.0022, 60KG DE ACO CA-50, INCLUSIVE MAO-DE-OBRA PARA CORTE, DOBRAGEM, MONTAGEM E COLOCACAO NAS FORMAS, EXCLUSIVE ESCORAMENTO (CONSTRUÇAO DE COLUNAS, CORRIMÃO)</t>
  </si>
  <si>
    <t>02.8</t>
  </si>
  <si>
    <t>CORRIMAO</t>
  </si>
  <si>
    <t>EMBOCO COM ARGAMASSA DE CIMENTO E AREIA,NO TRACO 1:4 COM 1,5CM DE ESPESSURA,INCLUSIVE CHAPISCO DE CIMENTO E AREIA,NO TRACO 1:3 (COLUNAS, CORRIMAO, ALICERCE E MIRANTE)</t>
  </si>
  <si>
    <t>02.9</t>
  </si>
  <si>
    <t>MURETA</t>
  </si>
  <si>
    <t>LIMPEZA DE MURETA E CALÇADA COM JATO D`AGUA</t>
  </si>
  <si>
    <t>05.004.0010-F</t>
  </si>
  <si>
    <t>17.018.0080-A</t>
  </si>
  <si>
    <t>PINTURA COM TINTA LATEX,CLASSIFICACAO STANDARD (NBR 15079),PARA EXTERIOR,INCLUSIVE LIXAMENTOS,LIMPEZA,UMA DEMAO DE SELADOR ACRILICO E DUAS DEMAOS DE ACABAMENTO</t>
  </si>
  <si>
    <t>02.10</t>
  </si>
  <si>
    <t>VIGA BASE</t>
  </si>
  <si>
    <t>05.001.0049-A</t>
  </si>
  <si>
    <t>REMOÇÃO DE PERGOLADO</t>
  </si>
  <si>
    <t>CARAMANCHÃO</t>
  </si>
  <si>
    <t>05.105.0016-A</t>
  </si>
  <si>
    <t>MAO-DE-OBRA DE AJUDANTE, INCLUSIVE ENCARGOS SOCIAIS PARA RETIRADA DE BANCOS (6 UNIDADES)</t>
  </si>
  <si>
    <t>09.010.0001-A</t>
  </si>
  <si>
    <t>CORDOES DE CONCRETO SIMPLES,COM SECAO DE 10X25CM,MOLDADOS NOLOCAL,INCLUSIVE ESCAVACAO E REATERRO</t>
  </si>
  <si>
    <t>CORDAO</t>
  </si>
  <si>
    <t>BANCOS</t>
  </si>
  <si>
    <t>09.015.0334-A</t>
  </si>
  <si>
    <t>GRAMPOS DE PROTECAO PARA CALCADA EM TUBOS DE FERRO GALVANIZADO (EXTERNA E INTERNAMENTE) DE 2" E ESPESSURA DE PAREDE DE 1/8". CHUMBADOS EM BLOCOS DE  CONCRETO, INCLUSIVE DEMOLICAO E RECOMPOSICAO DA CALCADA E TRANSPORTE DO MATERIAL EXCEDENTE, COM PINTURA DE BASE ALQUIDICA E 2 DEMAOS DE ACABAMENTO COM ESMALTE E EXCLUSIVE CONEXOES. FORNECIMENTO E COLOCAO</t>
  </si>
  <si>
    <t>04.014.0095-A</t>
  </si>
  <si>
    <t>RETIRADA DE ENTULHO DE OBRA COM CACAMBA DE ACO TIPO CONTAINER COM 5M3 DE CAPACIDADE,INCLUSIVE CARREGAMENTO,TRANSPORTE EDESCARREGAMENTO.CUSTO POR UNIDADE DE CACAMBA E INCLUI A TAXA PARA DESCARGA EM LOCAIS AUTORIZADOS</t>
  </si>
  <si>
    <t>RETIRADA DE ENTULHO DE OBRA COM CACAMBA DE ACO TIPO CONTAINER COM 5M3 DE CAPACIDADE, INCLUSIVE CARREGAMENTO, TRANSPORTE E DESCARREGAMENTO. CUSTO POR UNIDADE DE CACAMBA E INCLUI A TAXA PARA DESCARGA EM LOCAIS AUTORIZADOS</t>
  </si>
  <si>
    <t>05.0</t>
  </si>
  <si>
    <t>PREPARO MANUAL DE TERRENO, COMPREENDENDO ACERTO, RASPAGEM EVENTUALMENTE ATE 0.30M DE PROFUNDIDADE E AFASTAMENTO LATERAL DO MATERIAL EXCEDENTE, INCLUSIVE COMPACTACAO MECANICA</t>
  </si>
  <si>
    <t>05.058.0020-A</t>
  </si>
  <si>
    <t>LONA DE POLIETILENO (LONA TERREIRO) COM ESPESSURA DE 0,20MM PARA IMPERMEABILIZACAO DE SOLO, MEDIDA PELA AREA COBERTA, INCLUSIVE PERDAS E TRANSPASSE</t>
  </si>
  <si>
    <t>11.023.0005-A</t>
  </si>
  <si>
    <t>TELA PARA ESTRUTURA DE CONCRETO ARMADO,FORMADA POR FIOS DEACO CA-60,CRUZADAS E SOLDADAS ENTRE SI,FORMANDO MALHAS QUADRADAS DE FIOS COM DIAMETRO DE 4,2MM E ESPACAMENTO ENTRE ELESDE 10X10CM.FORNECIMENTO</t>
  </si>
  <si>
    <t>CORTE,MONTAGEM E COLOCACAO DE TELAS DE ACO CA-60,CRUZADAS ESOLDADAS ENTRE SI,EM PECAS DE CONCRETO</t>
  </si>
  <si>
    <t>08.019.0009-A</t>
  </si>
  <si>
    <t>JUNTA DE RETRACAO,SERRADA COM DISCO DE DIAMANTE,PARA PAVIMENTOS DE PLACAS DE CONCRETO,COM 5CM DE PROFUNDIDADE</t>
  </si>
  <si>
    <t>06.016.0053-A</t>
  </si>
  <si>
    <t>GRELHA PARA CANALETA DE FºFº, COM (40X120CM) CARGA MINIMA PARATESTE 14T, RESISTENCIA MAXIMA DE ROMPIMENTO 17,5T E FLECHA RESIDUAL MAXIMA 20MM. FORNECIMENTO E ASSENTAMENTO</t>
  </si>
  <si>
    <t>17.017.0169-A</t>
  </si>
  <si>
    <t>PINTURA INTERNA OU EXTERNA SOBRE MADEIRA NOVA, COM ESMALTE SINTETICO ALTO BRILHO OU ACETINADO, UMA DEMAO DE VERNIZ ISOLANTE INCOLOR, UMA DEMAO DE FUNDO SINTETICO NIVELADOR, UMA DEMAO DE MASSA PARA MADEIRA, INCLUSIVE LIXAMENTO E REMOCAO DE PO E DUAS DEMAOS DE ACABAMENTO</t>
  </si>
  <si>
    <t>17.017.0320-A</t>
  </si>
  <si>
    <t>PE DE BANCO</t>
  </si>
  <si>
    <t>05.1</t>
  </si>
  <si>
    <t>SETOR 4   (100,00M)</t>
  </si>
  <si>
    <t>EMBOCO COM ARGAMASSA DE CIMENTO E AREIA,NO TRACO 1:4 COM 1,5CM DE ESPESSURA,INCLUSIVE CHAPISCO DE CIMENTO E AREIA,NO TRACO 1:3 (ALICERCE)</t>
  </si>
  <si>
    <t>CALÇADA, MIRANTE</t>
  </si>
  <si>
    <t>11.004.0020-B</t>
  </si>
  <si>
    <t>FORMAS DE MADEIRA DE 3ª PARA MOLDAGEM DE PECAS DE CONCRETO ARMADO COM PARAMENTOS PLANOS, EM LAJES, VIGAS, PAREDES, ETC, SERVINDO A MADEIRA 3 VEZES, INCLUSIVE DESMOLDAGEM, EXCLUSIVE ESCORAMENTO.</t>
  </si>
  <si>
    <t>03.10</t>
  </si>
  <si>
    <t>11.002.0042-A</t>
  </si>
  <si>
    <t>LANCAMENTO DE CONCRETO EM PECAS ARMADAS, INCLUSIVE O TRANSPORTE HORIZONTAL ATE 20,00M EM CARRINHOS, COLOCACAO, ADENSAMENTO E ACABAMENTO, CONSIDERANDO UMA PRODUCAO APROXIMADA DE 3,50M3/H</t>
  </si>
  <si>
    <t>05.001.0142-A</t>
  </si>
  <si>
    <t>03.11</t>
  </si>
  <si>
    <t>ARRANCAMENTO DE MEIOS-FIOS, DE GRANITO OU CONCRETO, RETOS OU CURVOS, INCLUSIVE EMPILHAMENTO LATERAL DENTRO DO CANTEIRO DE SERVICO</t>
  </si>
  <si>
    <t>03.12</t>
  </si>
  <si>
    <t>SETOR 2  (340,00M)</t>
  </si>
  <si>
    <t>03.009.0015-A</t>
  </si>
  <si>
    <t>ATERRO COM MATERIAL DE 1ª CATEGORIA,COMPACTADO MANUALMENTE EM CAMADAS DE 20CM DE MATERIAL APILOADO,PROVENIENTE DE JAZIDADISTANTE ATE 10KM,INCLUSIVE ESCAVACAO,CARGA,TRANSPORTE EM CAMINHAO BASCULANTE,DESCARGA,ESPALHAMENTO E IRRIGACAO MANUAIS</t>
  </si>
  <si>
    <t>VOLUME</t>
  </si>
  <si>
    <t>03.13</t>
  </si>
  <si>
    <t>Prazo: 120 Dias</t>
  </si>
  <si>
    <t>Obra: Revitalização da Calçada da Orla da Avenida Beira Rio</t>
  </si>
  <si>
    <t>Orç Nº: 005/2020</t>
  </si>
  <si>
    <t>Data: 05/02/2020</t>
  </si>
  <si>
    <r>
      <t xml:space="preserve">1- Este orçamento foi baseado no sistema de custos unitários da SINAPI E  </t>
    </r>
    <r>
      <rPr>
        <b/>
        <sz val="10"/>
        <rFont val="Arial"/>
        <family val="2"/>
      </rPr>
      <t>EMOP</t>
    </r>
    <r>
      <rPr>
        <sz val="10"/>
        <rFont val="Arial"/>
        <family val="2"/>
      </rPr>
      <t xml:space="preserve">-RJ, 13ª edição  Preços referentes a </t>
    </r>
    <r>
      <rPr>
        <b/>
        <sz val="10"/>
        <rFont val="Arial"/>
        <family val="2"/>
      </rPr>
      <t>Dezembro 2019</t>
    </r>
  </si>
  <si>
    <t>09.005.0054-A</t>
  </si>
  <si>
    <t>09.005.0053-A</t>
  </si>
  <si>
    <t>01.7</t>
  </si>
  <si>
    <t>CALÇADA, MIRANTE, PRAÇA E MURETA</t>
  </si>
  <si>
    <t>RECOMPOSICAO MEIO FIO</t>
  </si>
  <si>
    <t>SETOR 3 (110,00M)</t>
  </si>
  <si>
    <t>06.0</t>
  </si>
  <si>
    <t>06.1</t>
  </si>
  <si>
    <t>06.2</t>
  </si>
  <si>
    <t>06.3</t>
  </si>
  <si>
    <t>06.4</t>
  </si>
  <si>
    <t>06.5</t>
  </si>
  <si>
    <t>06.6</t>
  </si>
  <si>
    <t>06.7</t>
  </si>
  <si>
    <t>06.8</t>
  </si>
  <si>
    <t>06.9</t>
  </si>
  <si>
    <t>06.10</t>
  </si>
  <si>
    <t>06.11</t>
  </si>
  <si>
    <t>06.12</t>
  </si>
  <si>
    <t>06.13</t>
  </si>
  <si>
    <t>PRAÇA DAS MISSÕES   (90,00M)</t>
  </si>
  <si>
    <t>MURETA E CALÇADA</t>
  </si>
  <si>
    <t>PINTURA INTERNA OU EXTERNA SOBRE FERRO, COM ESMALTE SINTETICO BRILHANTE OU ACETINADO APOS LIXAMENTO, LIMPEZA, DESENGORDURAMENTO, UMA DEMAO DE FUNDO ANTICORROSIVO NA COR LARANJA DE SECAGEM RAPIDA E DUAS DEMAOS DE ACABAMENTO (GRAMPO)</t>
  </si>
  <si>
    <t>Nota 2</t>
  </si>
  <si>
    <t>Nota 3</t>
  </si>
  <si>
    <t>Nota 4</t>
  </si>
  <si>
    <t>Nota 5</t>
  </si>
  <si>
    <t>Nota 7</t>
  </si>
  <si>
    <t>Nota 13</t>
  </si>
  <si>
    <t>Nota 1</t>
  </si>
  <si>
    <t>Nota 6</t>
  </si>
  <si>
    <t>TRANSPORTE HORIZONTAL DE MATERIAL DE 1ª CATEGORIA OU ENTULHO, EM CARRINHOS, A 150,00M DE DISTÂNCIA, INCLUSIVE CARGA A PÁ</t>
  </si>
  <si>
    <t>DEMOLIÇÃO MANUAL DE CONCRETO ARMADO COMPREENDENDO PILARES, VIGAS E LAJES, EM ESTRUTURA APRESENTANDO POSIÇÃO ESPECIAL, INCLUSIVE EMPILHAMENTO LATERAL DENTRO DO CANTEIRO</t>
  </si>
  <si>
    <t>DEMOLIÇÃO MANUAL DE ALVENARIA DE BLOCOS DE CONCRETO, INCLUSIVE EMPILHAMENTO DENTRO DO CANTEIRO DE SERVIÇO</t>
  </si>
  <si>
    <t>05.001.0178-A</t>
  </si>
  <si>
    <t>05.001.0002-B</t>
  </si>
  <si>
    <t>05.001.0025-A</t>
  </si>
  <si>
    <t>ESTACA DE CONCRETO FCK=15MPA, ARMADA, MOLDADA NO TERRENO, COM DIÂMETRO DE 250MM, COM CAPACIDADE PARA 25T, INCLUSIVE FORNECIMENTO DOS MATERIAIS E CONCRETAGEM COM ADENSAMENTO MANUAL, EXCLUSIVE PERFURAÇÃO</t>
  </si>
  <si>
    <t>PERFURAÇÃO MANUAL DE SOLO, A TRADO ATÉ 10”</t>
  </si>
  <si>
    <t>12.005.0112-B</t>
  </si>
  <si>
    <t>ALVENARIA DE BLOCOS DE CONCRETO 15 X 20 X 40CM, ASSENTES COM ARGAMASSA DE CIMENTO, CAL HIDRATADA ADITIVADA E AREIA, NO TRAÇO 1:1:10, EM PAREDES DE 0,15M DE ESPESSURA, EM PAREDES COM VÃOS OU ARESTAS, ATÉ 3,00M DE ALTURA E MEDIDA PELA ÁREA REAL</t>
  </si>
  <si>
    <t>Pilares Existentes</t>
  </si>
  <si>
    <t>Fundações Existentes</t>
  </si>
  <si>
    <t>Alicerces Existentes</t>
  </si>
  <si>
    <t>Balaustres Existentes</t>
  </si>
  <si>
    <t>Corrimãos Existentes</t>
  </si>
  <si>
    <t>Capitel piramidal</t>
  </si>
  <si>
    <t>Alvenaria</t>
  </si>
  <si>
    <t>10.028.0015-A</t>
  </si>
  <si>
    <t>01.001.0077-A</t>
  </si>
  <si>
    <t>20.012.0020-A</t>
  </si>
  <si>
    <t>RECUPERAÇÃO DE MEIO-FIO COM ARGAMASSA DE CIMENTO E AREIA</t>
  </si>
  <si>
    <t>08.027.0035-A</t>
  </si>
  <si>
    <t>MEIO-FIO RETO DE CONCRETO SIMPLES FCK=15MPA, MOLDADO NO LOCAL, TIPO DER-RJ, MEDINDO 0,15M NA BASE E COM ALTURA DE 0,45M, REJUNTAMENTO COM ARGAMASSA DE CIMENTO E AREIA, NO TRAÇO 1:3,5, COM FORNECIMENTO DE TODOS OS MATERIAIS, ESCAVAÇÃO E REATERRO</t>
  </si>
  <si>
    <t>08.001.0002-B</t>
  </si>
  <si>
    <r>
      <t xml:space="preserve">BASE DE BRITA GRADUADA, </t>
    </r>
    <r>
      <rPr>
        <b/>
        <sz val="10"/>
        <rFont val="Calibri"/>
        <family val="2"/>
      </rPr>
      <t xml:space="preserve">INCLUSIVE </t>
    </r>
    <r>
      <rPr>
        <sz val="10"/>
        <rFont val="Calibri"/>
        <family val="2"/>
      </rPr>
      <t>FORNECIMENTO DOS MATERIAIS, MEDIDA APÓS A COMPACTAÇÃO</t>
    </r>
  </si>
  <si>
    <t>01.018.0002-0</t>
  </si>
  <si>
    <t>LOCAÇÃO DE OBRA COM APARELHO TOPOGRÁFICO SOBRE CERCA DE MARCAÇÃO, INCLUSIVE CONSTRUÇÃO DESTA E SUA PRÉ-LOCAÇÃO E O FORNECIMENTO DO MATERIAL E TENDO POR MEDIÇÃO O PERÍMETRO A CONSTRUIR</t>
  </si>
  <si>
    <t>11.009.0014-B</t>
  </si>
  <si>
    <t>BARRA DE AÇO CA-50, COM SALIÊNCIA OU MOSSA, COEFICIENTE DE CONFORMAÇÃO SUPERFICIAL MÍNIMO (ADERÊNCIA) IGUAL A 1,5, DIÂMETRO DE 8 A 12,5MM, DESTINADA À ARMADURA DE CONCRETO ARMADO, COMPREENDENDO 10% DE PERDAS DE PONTAS E ARAME 18. FORNECIMENTO</t>
  </si>
  <si>
    <t>Barra de Transferência (Quantidade = 34 x 13 = 442)</t>
  </si>
  <si>
    <t>11.011.0030-B</t>
  </si>
  <si>
    <t>CORTE, DOBRAGEM, MONTAGEM E COLOCAÇÃO DE FERRAGENS NAS FORMAS, AÇO CA-50, EM BARRAS REDONDAS, COM DIÂMETRO DE 8 A 12,5MM</t>
  </si>
  <si>
    <t>340/5 = 68 UN</t>
  </si>
  <si>
    <t>16.035.0005-A</t>
  </si>
  <si>
    <t>IMPERMEABILIZAÇÃO COM SELANTE ELASTOMÉRICO À BASE DE POLIURETANO, MONOCOMPONENTE, EM JUNTAS DE DILATAÇÃO DE PISOS E FACHADAS COM MOVIMENTAÇÃO DE ATÉ 25%, SELAMENTO DE RALOS, TUBULAÇÕES DE RESERVATÓRIOS E PISCINAS, VEDAÇÃO DE ESQUADRIAS, CAIXILHOS METÁLICOS E DE MADEIRA, TRATAMENTO DE TRINCAS E FISSURAS, VEDAÇÃO DE CALHAS E RUFOS. CONSUMO: 360G PARA 1M DE JUNTA DE 2 X 1CM</t>
  </si>
  <si>
    <t>Ida e volta</t>
  </si>
  <si>
    <t>Pilares Existentes (Caramanchão)</t>
  </si>
  <si>
    <t>COLUNAS (Caramanchão)</t>
  </si>
  <si>
    <t>Locais que forem necessários</t>
  </si>
  <si>
    <t>13.011.0010-0</t>
  </si>
  <si>
    <t>REVESTIMENTO COM ARGAMASSA DE CIMENTO E AREIA FINA, NO TRAÇO 1:3, INCLUSIVE TELA DE REFORÇO BETUMINOSO</t>
  </si>
  <si>
    <t>Meio-Fio</t>
  </si>
  <si>
    <t>Capitel piramidal (Caramanchão)</t>
  </si>
  <si>
    <t>Caramanchão</t>
  </si>
  <si>
    <t>Demolição de piso de ladrilho</t>
  </si>
  <si>
    <t>Transporte de entulhos</t>
  </si>
  <si>
    <t>Transporte de entulhos (49,24 / 5 ~ 10 Unidade)</t>
  </si>
  <si>
    <t>Demolição de Concreto Armado</t>
  </si>
  <si>
    <t>Recuperação dos Mirantes</t>
  </si>
  <si>
    <t>Transporte de entulhos (22,95 / 5 ~ 5 Unidade)</t>
  </si>
  <si>
    <t>Acabamento na passarela do Asilo</t>
  </si>
  <si>
    <t>Demolição de piso de cimentado</t>
  </si>
  <si>
    <t>17.020.0010-A</t>
  </si>
  <si>
    <t>ENVERNIZAMENTO DE MADEIRA COM VERNIZ TIPO COPAL BRILHANTE PARA INTERIOR, INCLUSIVE LIXAMENTO, UMA DEMÃO DE VERNIZ IMUNIZANTE E IMPERMEABILIZANTE INCOLOR, ANILINA E UMA DEMÃO DE ACABAMENTO</t>
  </si>
  <si>
    <t>17.020.0021-A</t>
  </si>
  <si>
    <t>UMA DEMÃO ADICIONAL DE VERNIZ DE ACABAMENTO NO SERVIÇO DO ITEM 05.14</t>
  </si>
  <si>
    <t>Caramanchão/Mirante</t>
  </si>
  <si>
    <t>Retirada de piso para construção de canteiro</t>
  </si>
  <si>
    <t>Canteiro à construir</t>
  </si>
  <si>
    <t>05.001.0001-A</t>
  </si>
  <si>
    <t>DEMOLIÇÃO MANUAL DE CONCRETO SIMPLES COM EMPILHAMENTO LATERAL DENTRO DO CANTEIRO DE SERVIÇO</t>
  </si>
  <si>
    <t>Cordões danificados</t>
  </si>
  <si>
    <t>03.14</t>
  </si>
  <si>
    <t>03.15</t>
  </si>
  <si>
    <t>03.16</t>
  </si>
  <si>
    <t>03.17</t>
  </si>
  <si>
    <t>03.18</t>
  </si>
  <si>
    <t>03.19</t>
  </si>
  <si>
    <t>03.20</t>
  </si>
  <si>
    <t>03.21</t>
  </si>
  <si>
    <t>03.22</t>
  </si>
  <si>
    <t>03.23</t>
  </si>
  <si>
    <t>06.14</t>
  </si>
  <si>
    <t>CONCRETO ARMADO, FCK=20MPA, INCLUINDO MATERIAIS PARA 1,00M3 DE CONCRETO ADENSADO E COLOCADO, 12,00M2 DE AREA MOLDADA, FORMAS CONFORME O ITEM 11.004.0022, 60KG DE ACO CA-50, INCLUSIVE MAO-DE-OBRA PARA CORTE, DOBRAGEM, MONTAGEM E COLOCACAO NAS FORMAS, EXCLUSIVE ESCORAMENTO</t>
  </si>
  <si>
    <t>Corrimão Existentes</t>
  </si>
  <si>
    <t>06.15</t>
  </si>
  <si>
    <t>Corrimão à construir</t>
  </si>
  <si>
    <t>06.16</t>
  </si>
  <si>
    <t>PINTURA INTERNA OU EXTERNA SOBRE FERRO, COM ESMALTE SINTETICO BRILHANTE OU ACETINADO APOS LIXAMENTO, LIMPEZA, DESENGORDURAMENTO, UMA DEMAO DE FUNDO ANTICORROSIVO NA COR LARANJA DE SECAGEM RAPIDA E DUAS DEMAOS DE ACABAMENTO</t>
  </si>
  <si>
    <t>Demolição dos cordões</t>
  </si>
  <si>
    <t>Meio Fio</t>
  </si>
  <si>
    <t>Demolição de concreto armado</t>
  </si>
  <si>
    <t>Colunas</t>
  </si>
  <si>
    <t>02.006.0050-A</t>
  </si>
  <si>
    <t>ALUGUEL DE BANHEIRO QUÍMICO, PORTÁTIL, MEDINDO 2,31M DE ALTURA X 1,56M DE LARGURA E 1,16M DE PROFUNDIDADE, INCLUSIVE INSTALAÇÃO E RETIRADA DO EQUIPAMENTO, FORNECIMENTO DE QUÍMICA DESODORIZANTE, BACTERICIDA E BACTERIOSTÁTICA, PAPEL HIGIÊNICO E VEÍCULO PRÓPRIO COM UNIDADE MÓVEL DE SUCÇÃO PARA LIMPEZA</t>
  </si>
  <si>
    <t>SERVIÇOS INICIAIS</t>
  </si>
  <si>
    <t>22.030.0040-A</t>
  </si>
  <si>
    <t>PODA DE ESPÉCIES VEGETAIS DE MÉDIO NÍVEL DE DIFICULDADE, EXCLUSIVE TRANSPORTE DO MATERIAL RESULTANTE</t>
  </si>
  <si>
    <t>09.005.0052-A</t>
  </si>
  <si>
    <t>CORTE, DESGALHAMENTO, DESTOCAMENTO E DESENRAIZAMENTO DE ÁRVORE, COM ALTURA ATÉ 3,00M, DIÂMETRO EM TORNO DE 15CM, COM AUXÍLIO DE EQUIPAMENTO MECÂNICO</t>
  </si>
  <si>
    <t>CORTE, DESGALHAMENTO, DESTOCAMENTO E DESENRAIZAMENTO DE ÁRVORE, COM ALTURA DE 3,00 A 5,00M E DIÂMETRO EM TORNO DE 25CM, COM AUXÍLIO DE EQUIPAMENTO MECÂNICO</t>
  </si>
  <si>
    <t>CORTE, DESGALHAMENTO, DESTOCAMENTO E DESENRAIZAMENTO DE ÁRVORE, COM ALTURA ACIMA DE 5,00M E DIÂMETRO EM TORNO DE 50CM, COM AUXÍLIO DE EQUIPAMENTO MECÂNICO</t>
  </si>
  <si>
    <t>22.030.0045-A</t>
  </si>
  <si>
    <t>PODA DE ESPÉCIES VEGETAIS DE ALTO NÍVEL DE DIFICULDADE, EXCLUSIVE TRANSPORTE DO MATERIAL RESULTANTE</t>
  </si>
  <si>
    <t>04.014.0110-A</t>
  </si>
  <si>
    <t>DESCARGA DE MATERIAIS E RESÍDUOS EM LOCAIS DE DISPOSIÇÃO FINAL AUTORIZADOS E/OU LICENCIADOS A OPERAR PELOS ÓRGÃOS DE CONTROLE AMBIENTAL</t>
  </si>
  <si>
    <t>T</t>
  </si>
  <si>
    <t>T X KM</t>
  </si>
  <si>
    <t>REMOÇÃO DE RAÍZES REMANESCENTES DE TRONCO DE ÁRVORE COM DIÂMETRO MAIOR OU IGUAL A 0,40 M E MENOR QUE 0,60 M.AF_05/2018</t>
  </si>
  <si>
    <t>04.005.0120-A</t>
  </si>
  <si>
    <t>TRANSPORTE DE CARGA DE QUALQUER NATUREZA, EXCLUSIVE AS DESPESAS DE CARGA E DESCARGA, TANTO DE ESPERA DO CAMINHÃO COMO DO SERVENTE OU EQUIPAMENTO AUXILIAR, À VELOCIDADE MÉDIA DE 50KM/H, EM CAMINHÃO BASCULANTE A ÓLEO DIESEL, COM CAPACIDADE ÚTIL DE 8T</t>
  </si>
  <si>
    <t>04.006.0009-A</t>
  </si>
  <si>
    <t>CARGA MANUAL E DESCARGA MECÂNICA DE MATERIAL A GRANEL (AGREGADOS, PEDRA-DE-MÃO, PARALELOS, TERRA E ESCOMBROS), COMPREENDENDO OS TEMPOS PARA CARGA, DESCARGA E MANOBRAS DO CAMINHÃO BASCULANTE A ÓLEO DIESEL, COM CAPACIDADE ÚTIL DE 8T, EMPREGANDO 4 SERVENTES NA CARGA</t>
  </si>
  <si>
    <t>03.24</t>
  </si>
  <si>
    <t>03.25</t>
  </si>
  <si>
    <t>04.2</t>
  </si>
  <si>
    <t>04.3</t>
  </si>
  <si>
    <t>04.4</t>
  </si>
  <si>
    <t>04.5</t>
  </si>
  <si>
    <t>04.6</t>
  </si>
  <si>
    <t>04.7</t>
  </si>
  <si>
    <t>04.8</t>
  </si>
  <si>
    <t>04.9</t>
  </si>
  <si>
    <t>04.10</t>
  </si>
  <si>
    <t>04.11</t>
  </si>
  <si>
    <t>04.12</t>
  </si>
  <si>
    <t>04.13</t>
  </si>
  <si>
    <t>04.14</t>
  </si>
  <si>
    <t>04.15</t>
  </si>
  <si>
    <t>04.16</t>
  </si>
  <si>
    <t>04.17</t>
  </si>
  <si>
    <t>04.18</t>
  </si>
  <si>
    <t>04.19</t>
  </si>
  <si>
    <t>04.20</t>
  </si>
  <si>
    <t>04.21</t>
  </si>
  <si>
    <t>04.22</t>
  </si>
  <si>
    <t>04.23</t>
  </si>
  <si>
    <t>07.0</t>
  </si>
  <si>
    <t>07.1</t>
  </si>
  <si>
    <t>07.2</t>
  </si>
  <si>
    <t>07.3</t>
  </si>
  <si>
    <t>07.4</t>
  </si>
  <si>
    <t>07.5</t>
  </si>
  <si>
    <t>07.6</t>
  </si>
  <si>
    <t>07.7</t>
  </si>
  <si>
    <t>07.8</t>
  </si>
  <si>
    <t>07.9</t>
  </si>
  <si>
    <t>07.10</t>
  </si>
  <si>
    <t>07.11</t>
  </si>
  <si>
    <t>07.12</t>
  </si>
  <si>
    <t>07.13</t>
  </si>
  <si>
    <t>07.14</t>
  </si>
  <si>
    <t>07.15</t>
  </si>
  <si>
    <t>07.16</t>
  </si>
  <si>
    <t>07.17</t>
  </si>
  <si>
    <t>07.18</t>
  </si>
  <si>
    <t>07.19</t>
  </si>
  <si>
    <t>07.20</t>
  </si>
  <si>
    <r>
      <t xml:space="preserve">BASE DE BRITA GRADUADA, </t>
    </r>
    <r>
      <rPr>
        <b/>
        <sz val="9"/>
        <rFont val="Calibri"/>
        <family val="2"/>
      </rPr>
      <t xml:space="preserve">INCLUSIVE </t>
    </r>
    <r>
      <rPr>
        <sz val="9"/>
        <rFont val="Calibri"/>
        <family val="2"/>
      </rPr>
      <t>FORNECIMENTO DOS MATERIAIS, MEDIDA APÓS A COMPACTAÇÃO</t>
    </r>
  </si>
  <si>
    <t>BDI</t>
  </si>
  <si>
    <t>1 Unidade x 4 Meses</t>
  </si>
  <si>
    <t>13.011.0010-A</t>
  </si>
  <si>
    <t>01.018.0002-A</t>
  </si>
  <si>
    <t>2 Unidade x 4 meses</t>
  </si>
  <si>
    <t>03.26</t>
  </si>
  <si>
    <t>02.011.0010-A</t>
  </si>
  <si>
    <t>CERCA PROTETORA DE BORDA DE VALA OU OBRA,COM TELA PLASTICA NA COR LARANJA OU AMARELA, CONSIDERANDO 2 VEZES DE UTILIZACAO, INCLUSIVE APOIOS, FORNECIMENTO, COLOCACAO E RETIRADA</t>
  </si>
  <si>
    <t>4.24</t>
  </si>
  <si>
    <t>04.24</t>
  </si>
  <si>
    <t>05.2</t>
  </si>
  <si>
    <t>06.17</t>
  </si>
  <si>
    <t>07.21</t>
  </si>
  <si>
    <t>COMPOSIÇÃO ANALÍTICA DE LDI OU BDI</t>
  </si>
  <si>
    <t xml:space="preserve">Nº do Contrato de Repasse: </t>
  </si>
  <si>
    <t xml:space="preserve">Proponente: </t>
  </si>
  <si>
    <t xml:space="preserve">Empreendimento: </t>
  </si>
  <si>
    <t>Tipo de Obra:</t>
  </si>
  <si>
    <t>Fornecimento de Materiais e Equipamentos</t>
  </si>
  <si>
    <t>Base de Cálculo do ISS da Prefeitura:</t>
  </si>
  <si>
    <t>Orçamento Desonerado? (Sim ou Não)</t>
  </si>
  <si>
    <t>sim</t>
  </si>
  <si>
    <t>DESCRIÇÃO</t>
  </si>
  <si>
    <t>VALORES DE REFERÊNCIA - %</t>
  </si>
  <si>
    <t>BDI ADOTADO - %</t>
  </si>
  <si>
    <t>(1° Quartil)</t>
  </si>
  <si>
    <t>MÉDIA</t>
  </si>
  <si>
    <t>(3° Quartil)</t>
  </si>
  <si>
    <t>Administração Central</t>
  </si>
  <si>
    <t>Seguros e Garantias (*)</t>
  </si>
  <si>
    <t>Riscos</t>
  </si>
  <si>
    <t>Despesas Financeiras</t>
  </si>
  <si>
    <t>Lucro</t>
  </si>
  <si>
    <t>COFINS</t>
  </si>
  <si>
    <t>PIS</t>
  </si>
  <si>
    <t>ISS (**)</t>
  </si>
  <si>
    <t>LIMITE BDI C/ DESONERAÇÃO</t>
  </si>
  <si>
    <t>LIMITE BDI S/ DESONERAÇÃO</t>
  </si>
  <si>
    <t>Fonte da composição, valores de referência e fórmula do BDI:  Acórdão 2622/2013-TCU-Plenário</t>
  </si>
  <si>
    <t>Desoneração: Lei n°13.161/2015</t>
  </si>
  <si>
    <t>Verificação do  BDI:</t>
  </si>
  <si>
    <t>BDI S/ DESN</t>
  </si>
  <si>
    <t>BDI C/ DESN</t>
  </si>
  <si>
    <t>Os valores de BDI acima foram calculados com emprego da fórmula abaixo:</t>
  </si>
  <si>
    <t>Onde:</t>
  </si>
  <si>
    <t>AC = taxa de rateio da Administração Central;</t>
  </si>
  <si>
    <t>DF = taxa das despesas financeiras;</t>
  </si>
  <si>
    <t>R, S, G = taxa de risco, seguro e garantia do empreendimento;</t>
  </si>
  <si>
    <t>I = taxa de tributos (Onerado: I = COFINS+PIS+ISS / Desonerado: I = COFINS+PIS+ISS+CPRB);</t>
  </si>
  <si>
    <t>L = taxa de lucro.</t>
  </si>
  <si>
    <t>Resp. Tomador:</t>
  </si>
  <si>
    <t>Cargo:</t>
  </si>
  <si>
    <t>Sigla S/N</t>
  </si>
  <si>
    <t>SIM</t>
  </si>
  <si>
    <t>NÃO</t>
  </si>
  <si>
    <t>AC</t>
  </si>
  <si>
    <t>SG</t>
  </si>
  <si>
    <t>R</t>
  </si>
  <si>
    <t>DF</t>
  </si>
  <si>
    <t>L</t>
  </si>
  <si>
    <t>ISS</t>
  </si>
  <si>
    <t>DESON.</t>
  </si>
  <si>
    <t>LIMITE BDI</t>
  </si>
  <si>
    <t>Sigla Obras</t>
  </si>
  <si>
    <t>MÍN</t>
  </si>
  <si>
    <t>MED</t>
  </si>
  <si>
    <t>MAX</t>
  </si>
  <si>
    <t>Construção de Edifícios e Reformas (Quadras, unidades habitacionais, escolas, restaurantes, etc)</t>
  </si>
  <si>
    <t>Construção de Praças</t>
  </si>
  <si>
    <t>Construção de Rodovias (Pavimentação Urbana)</t>
  </si>
  <si>
    <t>Construção de Ferrovias</t>
  </si>
  <si>
    <t>Construção de Redes de Abastecimento de Água, Coleta de Esgoto e Construções Correlatas</t>
  </si>
  <si>
    <t>Construção e Manutenção de Estações e Redes de Distribuição de Energia Elétrica</t>
  </si>
  <si>
    <t>Portuárias, Marítimas e Fluviais</t>
  </si>
  <si>
    <t>-</t>
  </si>
  <si>
    <t>Obra reconstrução e revitalização da calçada da Avenida Beira Rio, a margem do reservatório de Santana - Piraí/RJ</t>
  </si>
  <si>
    <t>Luiz Antonio da Silva Neves</t>
  </si>
  <si>
    <t>Prefeito Municipal</t>
  </si>
  <si>
    <t>CREA/CAU: 2018104097</t>
  </si>
  <si>
    <t>Profissional: Rhayan de Almeida Cabral</t>
  </si>
</sst>
</file>

<file path=xl/styles.xml><?xml version="1.0" encoding="utf-8"?>
<styleSheet xmlns="http://schemas.openxmlformats.org/spreadsheetml/2006/main">
  <numFmts count="2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 &quot;#,##0.00"/>
    <numFmt numFmtId="173" formatCode="_(&quot;R$&quot;* #,##0.00_);_(&quot;R$&quot;* \(#,##0.00\);_(&quot;R$&quot;* &quot;-&quot;??_);_(@_)"/>
    <numFmt numFmtId="174" formatCode="_(&quot;R$&quot;* #,##0_);_(&quot;R$&quot;* \(#,##0\);_(&quot;R$&quot;* &quot;-&quot;_);_(@_)"/>
    <numFmt numFmtId="175" formatCode="#,##0.0000"/>
    <numFmt numFmtId="176" formatCode="0.0"/>
    <numFmt numFmtId="177" formatCode="#,##0.0"/>
    <numFmt numFmtId="178" formatCode="#,##0.000"/>
    <numFmt numFmtId="179" formatCode="&quot;Sim&quot;;&quot;Sim&quot;;&quot;Não&quot;"/>
    <numFmt numFmtId="180" formatCode="&quot;Verdadeiro&quot;;&quot;Verdadeiro&quot;;&quot;Falso&quot;"/>
    <numFmt numFmtId="181" formatCode="&quot;Ativado&quot;;&quot;Ativado&quot;;&quot;Desativado&quot;"/>
    <numFmt numFmtId="182" formatCode="[$€-2]\ #,##0.00_);[Red]\([$€-2]\ #,##0.00\)"/>
  </numFmts>
  <fonts count="66">
    <font>
      <sz val="10"/>
      <name val="Arial"/>
      <family val="0"/>
    </font>
    <font>
      <b/>
      <sz val="10"/>
      <name val="Arial"/>
      <family val="2"/>
    </font>
    <font>
      <b/>
      <sz val="9"/>
      <name val="Arial"/>
      <family val="2"/>
    </font>
    <font>
      <u val="single"/>
      <sz val="7.5"/>
      <color indexed="12"/>
      <name val="Times New Roman"/>
      <family val="1"/>
    </font>
    <font>
      <u val="single"/>
      <sz val="7.5"/>
      <color indexed="36"/>
      <name val="Times New Roman"/>
      <family val="1"/>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9"/>
      <name val="Arial"/>
      <family val="2"/>
    </font>
    <font>
      <b/>
      <sz val="18"/>
      <color indexed="48"/>
      <name val="Cambria"/>
      <family val="2"/>
    </font>
    <font>
      <sz val="8"/>
      <name val="Arial"/>
      <family val="2"/>
    </font>
    <font>
      <b/>
      <sz val="9"/>
      <color indexed="8"/>
      <name val="Arial"/>
      <family val="2"/>
    </font>
    <font>
      <b/>
      <sz val="8"/>
      <color indexed="8"/>
      <name val="Arial"/>
      <family val="2"/>
    </font>
    <font>
      <b/>
      <sz val="8"/>
      <color indexed="8"/>
      <name val="Courier"/>
      <family val="3"/>
    </font>
    <font>
      <b/>
      <sz val="8"/>
      <name val="Arial"/>
      <family val="2"/>
    </font>
    <font>
      <sz val="8"/>
      <color indexed="8"/>
      <name val="Arial"/>
      <family val="2"/>
    </font>
    <font>
      <sz val="9"/>
      <color indexed="8"/>
      <name val="Arial"/>
      <family val="2"/>
    </font>
    <font>
      <sz val="10"/>
      <name val="Calibri"/>
      <family val="2"/>
    </font>
    <font>
      <b/>
      <sz val="10"/>
      <name val="Calibri"/>
      <family val="2"/>
    </font>
    <font>
      <b/>
      <sz val="9"/>
      <name val="Calibri"/>
      <family val="2"/>
    </font>
    <font>
      <sz val="9"/>
      <name val="Calibri"/>
      <family val="2"/>
    </font>
    <font>
      <sz val="12"/>
      <name val="Times New Roman"/>
      <family val="1"/>
    </font>
    <font>
      <sz val="10"/>
      <color indexed="10"/>
      <name val="Times New Roman"/>
      <family val="1"/>
    </font>
    <font>
      <sz val="12"/>
      <color indexed="10"/>
      <name val="Times New Roman"/>
      <family val="1"/>
    </font>
    <font>
      <b/>
      <sz val="12"/>
      <name val="Times New Roman"/>
      <family val="1"/>
    </font>
    <font>
      <b/>
      <sz val="6"/>
      <name val="Times New Roman"/>
      <family val="1"/>
    </font>
    <font>
      <sz val="6"/>
      <name val="Times New Roman"/>
      <family val="1"/>
    </font>
    <font>
      <b/>
      <sz val="10"/>
      <name val="Times New Roman"/>
      <family val="1"/>
    </font>
    <font>
      <sz val="10"/>
      <name val="Times New Roman"/>
      <family val="1"/>
    </font>
    <font>
      <sz val="10"/>
      <color indexed="18"/>
      <name val="Times New Roman"/>
      <family val="1"/>
    </font>
    <font>
      <sz val="10"/>
      <color indexed="55"/>
      <name val="Times New Roman"/>
      <family val="1"/>
    </font>
    <font>
      <sz val="10"/>
      <color indexed="22"/>
      <name val="Times New Roman"/>
      <family val="1"/>
    </font>
    <font>
      <sz val="6"/>
      <color indexed="54"/>
      <name val="Times New Roman"/>
      <family val="1"/>
    </font>
    <font>
      <sz val="6"/>
      <color indexed="22"/>
      <name val="Times New Roman"/>
      <family val="1"/>
    </font>
    <font>
      <sz val="6"/>
      <color indexed="55"/>
      <name val="Times New Roman"/>
      <family val="1"/>
    </font>
    <font>
      <sz val="10"/>
      <color indexed="9"/>
      <name val="Times New Roman"/>
      <family val="1"/>
    </font>
    <font>
      <sz val="11"/>
      <name val="Times New Roman"/>
      <family val="1"/>
    </font>
    <font>
      <u val="single"/>
      <sz val="11"/>
      <name val="Times New Roman"/>
      <family val="1"/>
    </font>
    <font>
      <b/>
      <sz val="12"/>
      <color indexed="18"/>
      <name val="Times New Roman"/>
      <family val="1"/>
    </font>
    <font>
      <sz val="6"/>
      <color indexed="18"/>
      <name val="Times New Roman"/>
      <family val="1"/>
    </font>
    <font>
      <i/>
      <sz val="11"/>
      <name val="Times New Roman"/>
      <family val="1"/>
    </font>
    <font>
      <sz val="10"/>
      <color indexed="10"/>
      <name val="Arial"/>
      <family val="2"/>
    </font>
    <font>
      <sz val="8"/>
      <color indexed="10"/>
      <name val="Arial"/>
      <family val="2"/>
    </font>
    <font>
      <sz val="9"/>
      <color indexed="10"/>
      <name val="Arial"/>
      <family val="2"/>
    </font>
    <font>
      <b/>
      <sz val="6"/>
      <color indexed="13"/>
      <name val="Arial"/>
      <family val="0"/>
    </font>
    <font>
      <sz val="16"/>
      <color indexed="13"/>
      <name val="Arial"/>
      <family val="0"/>
    </font>
    <font>
      <b/>
      <sz val="7"/>
      <color indexed="13"/>
      <name val="Arial"/>
      <family val="0"/>
    </font>
    <font>
      <b/>
      <u val="single"/>
      <sz val="6"/>
      <color indexed="13"/>
      <name val="Arial"/>
      <family val="0"/>
    </font>
    <font>
      <sz val="10"/>
      <color rgb="FFFF0000"/>
      <name val="Arial"/>
      <family val="2"/>
    </font>
    <font>
      <sz val="8"/>
      <color rgb="FFFF0000"/>
      <name val="Arial"/>
      <family val="2"/>
    </font>
    <font>
      <sz val="9"/>
      <color rgb="FFFF0000"/>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medium"/>
      <right style="medium"/>
      <top>
        <color indexed="63"/>
      </top>
      <bottom style="mediu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2"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3"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22" borderId="0" applyNumberFormat="0" applyBorder="0" applyAlignment="0" applyProtection="0"/>
    <xf numFmtId="0" fontId="6" fillId="0" borderId="0">
      <alignment/>
      <protection/>
    </xf>
    <xf numFmtId="0" fontId="0" fillId="23" borderId="4" applyNumberFormat="0" applyFont="0" applyAlignment="0" applyProtection="0"/>
    <xf numFmtId="9" fontId="0" fillId="0" borderId="0" applyFont="0" applyFill="0" applyBorder="0" applyAlignment="0" applyProtection="0"/>
    <xf numFmtId="0" fontId="15" fillId="16" borderId="5" applyNumberFormat="0" applyAlignment="0" applyProtection="0"/>
    <xf numFmtId="16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22" fillId="0" borderId="9" applyNumberFormat="0" applyFill="0" applyAlignment="0" applyProtection="0"/>
    <xf numFmtId="171" fontId="0" fillId="0" borderId="0" applyFont="0" applyFill="0" applyBorder="0" applyAlignment="0" applyProtection="0"/>
  </cellStyleXfs>
  <cellXfs count="309">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0" xfId="0" applyBorder="1" applyAlignment="1">
      <alignment horizontal="center" vertical="top" wrapText="1"/>
    </xf>
    <xf numFmtId="0" fontId="0" fillId="0" borderId="12" xfId="0" applyBorder="1" applyAlignment="1">
      <alignment horizontal="center" vertical="top" wrapText="1"/>
    </xf>
    <xf numFmtId="172" fontId="0" fillId="0" borderId="11" xfId="0" applyNumberFormat="1" applyBorder="1" applyAlignment="1">
      <alignment horizontal="right" vertical="top" wrapText="1"/>
    </xf>
    <xf numFmtId="172" fontId="0" fillId="0" borderId="13" xfId="0" applyNumberFormat="1" applyBorder="1" applyAlignment="1">
      <alignment horizontal="right"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4" fontId="0" fillId="0" borderId="0" xfId="0" applyNumberFormat="1" applyBorder="1" applyAlignment="1">
      <alignment horizontal="center" vertical="top" wrapText="1"/>
    </xf>
    <xf numFmtId="4" fontId="0" fillId="0" borderId="16" xfId="0" applyNumberFormat="1" applyBorder="1" applyAlignment="1">
      <alignment horizontal="center" vertical="top" wrapText="1"/>
    </xf>
    <xf numFmtId="0" fontId="1" fillId="0" borderId="17" xfId="0" applyFont="1" applyBorder="1" applyAlignment="1">
      <alignment horizontal="center" vertical="center" wrapText="1"/>
    </xf>
    <xf numFmtId="0" fontId="0" fillId="0" borderId="18" xfId="0" applyBorder="1" applyAlignment="1">
      <alignment vertical="top" wrapText="1"/>
    </xf>
    <xf numFmtId="0" fontId="1" fillId="24" borderId="14" xfId="0" applyFont="1" applyFill="1" applyBorder="1" applyAlignment="1">
      <alignment horizontal="justify" vertical="top"/>
    </xf>
    <xf numFmtId="0" fontId="0" fillId="24" borderId="14" xfId="0" applyFont="1" applyFill="1" applyBorder="1" applyAlignment="1">
      <alignment horizontal="justify" vertical="top"/>
    </xf>
    <xf numFmtId="0" fontId="0" fillId="24" borderId="15" xfId="0" applyFont="1" applyFill="1" applyBorder="1" applyAlignment="1">
      <alignment horizontal="justify" vertical="top"/>
    </xf>
    <xf numFmtId="0" fontId="1" fillId="0" borderId="14" xfId="0" applyFont="1" applyBorder="1" applyAlignment="1">
      <alignment horizontal="center" vertical="top" wrapText="1"/>
    </xf>
    <xf numFmtId="4" fontId="0" fillId="0" borderId="0" xfId="0" applyNumberFormat="1" applyFont="1" applyBorder="1" applyAlignment="1">
      <alignment horizontal="center" vertical="top" wrapText="1"/>
    </xf>
    <xf numFmtId="4" fontId="0" fillId="0" borderId="14" xfId="0" applyNumberFormat="1" applyFont="1" applyBorder="1" applyAlignment="1">
      <alignment vertical="top" wrapText="1"/>
    </xf>
    <xf numFmtId="0" fontId="1" fillId="0" borderId="19" xfId="0" applyFont="1" applyBorder="1" applyAlignment="1">
      <alignment vertical="top" wrapText="1"/>
    </xf>
    <xf numFmtId="4" fontId="0" fillId="0" borderId="19" xfId="0" applyNumberFormat="1" applyFont="1" applyBorder="1" applyAlignment="1">
      <alignment horizontal="center" vertical="top" wrapText="1"/>
    </xf>
    <xf numFmtId="4" fontId="1" fillId="0" borderId="20" xfId="0" applyNumberFormat="1" applyFont="1" applyBorder="1" applyAlignment="1">
      <alignment vertical="top" wrapText="1"/>
    </xf>
    <xf numFmtId="4" fontId="0" fillId="0" borderId="11" xfId="0" applyNumberFormat="1" applyFont="1" applyBorder="1" applyAlignment="1">
      <alignment vertical="top" wrapText="1"/>
    </xf>
    <xf numFmtId="4" fontId="0" fillId="0" borderId="0" xfId="0" applyNumberFormat="1" applyAlignment="1">
      <alignment/>
    </xf>
    <xf numFmtId="4" fontId="0" fillId="0" borderId="14" xfId="0" applyNumberFormat="1" applyFont="1" applyBorder="1" applyAlignment="1">
      <alignment horizontal="center" vertical="top" wrapText="1"/>
    </xf>
    <xf numFmtId="0" fontId="23" fillId="0" borderId="14" xfId="0" applyFont="1" applyBorder="1" applyAlignment="1">
      <alignment horizontal="center" vertical="top" wrapText="1"/>
    </xf>
    <xf numFmtId="0" fontId="23" fillId="0" borderId="0" xfId="0" applyFont="1" applyBorder="1" applyAlignment="1">
      <alignment vertical="top" wrapText="1"/>
    </xf>
    <xf numFmtId="0" fontId="23" fillId="0" borderId="10" xfId="0" applyFont="1" applyBorder="1" applyAlignment="1">
      <alignment horizontal="center" vertical="top" wrapText="1"/>
    </xf>
    <xf numFmtId="0" fontId="0" fillId="0" borderId="18" xfId="0" applyFont="1" applyBorder="1" applyAlignment="1">
      <alignment horizontal="center" vertical="top" wrapText="1"/>
    </xf>
    <xf numFmtId="4" fontId="0" fillId="0" borderId="18" xfId="0" applyNumberFormat="1" applyBorder="1" applyAlignment="1">
      <alignment horizontal="center" vertical="top" wrapText="1"/>
    </xf>
    <xf numFmtId="4" fontId="0" fillId="0" borderId="18" xfId="0" applyNumberFormat="1" applyBorder="1" applyAlignment="1">
      <alignment vertical="top" wrapText="1"/>
    </xf>
    <xf numFmtId="10" fontId="0" fillId="0" borderId="18" xfId="0" applyNumberFormat="1" applyBorder="1" applyAlignment="1">
      <alignment vertical="top" wrapText="1"/>
    </xf>
    <xf numFmtId="0" fontId="1" fillId="0" borderId="18" xfId="0" applyFont="1" applyBorder="1" applyAlignment="1">
      <alignment horizontal="center" vertical="top" wrapText="1"/>
    </xf>
    <xf numFmtId="4" fontId="1" fillId="0" borderId="18" xfId="0" applyNumberFormat="1" applyFont="1" applyBorder="1" applyAlignment="1">
      <alignment vertical="top" wrapText="1"/>
    </xf>
    <xf numFmtId="10" fontId="0" fillId="0" borderId="18" xfId="0" applyNumberFormat="1" applyBorder="1" applyAlignment="1">
      <alignment horizontal="center" vertical="top" wrapText="1"/>
    </xf>
    <xf numFmtId="0" fontId="0" fillId="24" borderId="10" xfId="0" applyFill="1" applyBorder="1" applyAlignment="1">
      <alignment horizontal="center" vertical="top" wrapText="1"/>
    </xf>
    <xf numFmtId="0" fontId="0" fillId="24" borderId="14" xfId="0" applyFill="1" applyBorder="1" applyAlignment="1">
      <alignment horizontal="center" vertical="top" wrapText="1"/>
    </xf>
    <xf numFmtId="0" fontId="1" fillId="24" borderId="0" xfId="0" applyFont="1" applyFill="1" applyBorder="1" applyAlignment="1">
      <alignment horizontal="center" vertical="top" wrapText="1"/>
    </xf>
    <xf numFmtId="4" fontId="0" fillId="24" borderId="0" xfId="0" applyNumberFormat="1" applyFill="1" applyBorder="1" applyAlignment="1">
      <alignment horizontal="center" vertical="top" wrapText="1"/>
    </xf>
    <xf numFmtId="172" fontId="1" fillId="24" borderId="11" xfId="0" applyNumberFormat="1" applyFont="1" applyFill="1" applyBorder="1" applyAlignment="1">
      <alignment horizontal="right" vertical="top" wrapText="1"/>
    </xf>
    <xf numFmtId="0" fontId="1" fillId="7" borderId="0" xfId="0" applyFont="1" applyFill="1" applyBorder="1" applyAlignment="1">
      <alignment horizontal="center" vertical="top" wrapText="1"/>
    </xf>
    <xf numFmtId="0" fontId="0" fillId="7" borderId="10" xfId="0" applyFill="1" applyBorder="1" applyAlignment="1">
      <alignment horizontal="center" vertical="top" wrapText="1"/>
    </xf>
    <xf numFmtId="0" fontId="0" fillId="7" borderId="14" xfId="0" applyFill="1" applyBorder="1" applyAlignment="1">
      <alignment horizontal="center" vertical="top" wrapText="1"/>
    </xf>
    <xf numFmtId="4" fontId="0" fillId="7" borderId="0" xfId="0" applyNumberFormat="1" applyFill="1" applyBorder="1" applyAlignment="1">
      <alignment horizontal="center" vertical="top" wrapText="1"/>
    </xf>
    <xf numFmtId="4" fontId="0" fillId="0" borderId="0" xfId="0" applyNumberFormat="1" applyFont="1" applyBorder="1" applyAlignment="1">
      <alignment horizontal="center" vertical="top"/>
    </xf>
    <xf numFmtId="4" fontId="1" fillId="7" borderId="11" xfId="0" applyNumberFormat="1" applyFont="1" applyFill="1" applyBorder="1" applyAlignment="1">
      <alignment horizontal="right" vertical="top" wrapText="1"/>
    </xf>
    <xf numFmtId="49" fontId="0" fillId="0" borderId="21" xfId="0" applyNumberFormat="1" applyFont="1" applyBorder="1" applyAlignment="1">
      <alignment horizontal="center" vertical="top" wrapText="1"/>
    </xf>
    <xf numFmtId="49" fontId="1" fillId="0" borderId="17" xfId="0" applyNumberFormat="1" applyFont="1" applyBorder="1" applyAlignment="1">
      <alignment horizontal="center" vertical="top" wrapText="1"/>
    </xf>
    <xf numFmtId="0" fontId="0" fillId="0" borderId="17" xfId="0" applyFont="1" applyBorder="1" applyAlignment="1">
      <alignment horizontal="center" vertical="top" wrapText="1"/>
    </xf>
    <xf numFmtId="0" fontId="1" fillId="7" borderId="21" xfId="0" applyFont="1" applyFill="1" applyBorder="1" applyAlignment="1">
      <alignment/>
    </xf>
    <xf numFmtId="0" fontId="1" fillId="7" borderId="19" xfId="0" applyFont="1" applyFill="1" applyBorder="1" applyAlignment="1">
      <alignment/>
    </xf>
    <xf numFmtId="0" fontId="0" fillId="7" borderId="19" xfId="0" applyFill="1" applyBorder="1" applyAlignment="1">
      <alignment/>
    </xf>
    <xf numFmtId="0" fontId="0" fillId="7" borderId="20" xfId="0" applyFill="1" applyBorder="1" applyAlignment="1">
      <alignment/>
    </xf>
    <xf numFmtId="0" fontId="1" fillId="7" borderId="10" xfId="0" applyFont="1" applyFill="1" applyBorder="1" applyAlignment="1">
      <alignment/>
    </xf>
    <xf numFmtId="0" fontId="1" fillId="7" borderId="0" xfId="0" applyFont="1" applyFill="1" applyBorder="1" applyAlignment="1">
      <alignment/>
    </xf>
    <xf numFmtId="0" fontId="0" fillId="7" borderId="0" xfId="0" applyFill="1" applyBorder="1" applyAlignment="1">
      <alignment/>
    </xf>
    <xf numFmtId="0" fontId="0" fillId="7" borderId="11" xfId="0" applyFill="1" applyBorder="1" applyAlignment="1">
      <alignment/>
    </xf>
    <xf numFmtId="0" fontId="1" fillId="7" borderId="0" xfId="0" applyFont="1" applyFill="1" applyBorder="1" applyAlignment="1">
      <alignment horizontal="center"/>
    </xf>
    <xf numFmtId="0" fontId="0" fillId="7" borderId="22" xfId="0" applyFill="1" applyBorder="1" applyAlignment="1">
      <alignment/>
    </xf>
    <xf numFmtId="0" fontId="0" fillId="7" borderId="23" xfId="0" applyFill="1" applyBorder="1" applyAlignment="1">
      <alignment/>
    </xf>
    <xf numFmtId="0" fontId="5" fillId="7" borderId="23" xfId="0" applyFont="1" applyFill="1" applyBorder="1" applyAlignment="1">
      <alignment horizontal="center"/>
    </xf>
    <xf numFmtId="0" fontId="1" fillId="7" borderId="23" xfId="0" applyFont="1" applyFill="1" applyBorder="1" applyAlignment="1">
      <alignment/>
    </xf>
    <xf numFmtId="0" fontId="0" fillId="7" borderId="24" xfId="0" applyFill="1" applyBorder="1" applyAlignment="1">
      <alignment/>
    </xf>
    <xf numFmtId="0" fontId="2" fillId="7" borderId="14" xfId="0" applyFont="1" applyFill="1" applyBorder="1" applyAlignment="1">
      <alignment horizontal="center" vertical="center" wrapText="1"/>
    </xf>
    <xf numFmtId="4" fontId="0" fillId="0" borderId="20" xfId="0" applyNumberFormat="1" applyFont="1" applyBorder="1" applyAlignment="1">
      <alignment vertical="top" wrapText="1"/>
    </xf>
    <xf numFmtId="172" fontId="0" fillId="24" borderId="11" xfId="0" applyNumberFormat="1" applyFill="1" applyBorder="1" applyAlignment="1">
      <alignment horizontal="right" vertical="top" wrapText="1"/>
    </xf>
    <xf numFmtId="172" fontId="0" fillId="7" borderId="11" xfId="0" applyNumberFormat="1" applyFill="1" applyBorder="1" applyAlignment="1">
      <alignment horizontal="right" vertical="top" wrapText="1"/>
    </xf>
    <xf numFmtId="0" fontId="63" fillId="7" borderId="19" xfId="0" applyFont="1" applyFill="1" applyBorder="1" applyAlignment="1">
      <alignment/>
    </xf>
    <xf numFmtId="0" fontId="63" fillId="7" borderId="0" xfId="0" applyFont="1" applyFill="1" applyBorder="1" applyAlignment="1">
      <alignment/>
    </xf>
    <xf numFmtId="0" fontId="63" fillId="7" borderId="23" xfId="0" applyFont="1" applyFill="1" applyBorder="1" applyAlignment="1">
      <alignment/>
    </xf>
    <xf numFmtId="4" fontId="63" fillId="0" borderId="17" xfId="0" applyNumberFormat="1" applyFont="1" applyBorder="1" applyAlignment="1">
      <alignment vertical="top" wrapText="1"/>
    </xf>
    <xf numFmtId="172" fontId="63" fillId="0" borderId="14" xfId="0" applyNumberFormat="1" applyFont="1" applyBorder="1" applyAlignment="1">
      <alignment horizontal="right" vertical="top" wrapText="1"/>
    </xf>
    <xf numFmtId="172" fontId="63" fillId="24" borderId="14" xfId="0" applyNumberFormat="1" applyFont="1" applyFill="1" applyBorder="1" applyAlignment="1">
      <alignment horizontal="right" vertical="top" wrapText="1"/>
    </xf>
    <xf numFmtId="172" fontId="63" fillId="7" borderId="14" xfId="0" applyNumberFormat="1" applyFont="1" applyFill="1" applyBorder="1" applyAlignment="1">
      <alignment horizontal="right" vertical="top" wrapText="1"/>
    </xf>
    <xf numFmtId="0" fontId="63" fillId="0" borderId="0" xfId="0" applyFont="1" applyAlignment="1">
      <alignment/>
    </xf>
    <xf numFmtId="172" fontId="63" fillId="0" borderId="15" xfId="0" applyNumberFormat="1" applyFont="1" applyBorder="1" applyAlignment="1">
      <alignment horizontal="right" vertical="top" wrapText="1"/>
    </xf>
    <xf numFmtId="0" fontId="2" fillId="0" borderId="14" xfId="0" applyFont="1" applyBorder="1" applyAlignment="1">
      <alignment horizontal="center" vertical="top" wrapText="1"/>
    </xf>
    <xf numFmtId="0" fontId="2" fillId="0" borderId="0" xfId="0" applyFont="1" applyBorder="1" applyAlignment="1">
      <alignment vertical="top" wrapText="1"/>
    </xf>
    <xf numFmtId="0" fontId="1" fillId="0" borderId="0" xfId="0" applyFont="1" applyBorder="1" applyAlignment="1">
      <alignment vertical="top" wrapText="1"/>
    </xf>
    <xf numFmtId="0" fontId="25" fillId="0" borderId="10" xfId="0" applyFont="1" applyBorder="1" applyAlignment="1">
      <alignment horizontal="center" vertical="top" wrapText="1"/>
    </xf>
    <xf numFmtId="0" fontId="25" fillId="0" borderId="14" xfId="0" applyFont="1" applyBorder="1" applyAlignment="1">
      <alignment horizontal="center" vertical="top" wrapText="1"/>
    </xf>
    <xf numFmtId="0" fontId="25" fillId="0" borderId="0" xfId="0" applyFont="1" applyBorder="1" applyAlignment="1">
      <alignment vertical="top" wrapText="1"/>
    </xf>
    <xf numFmtId="4" fontId="25" fillId="0" borderId="0" xfId="0" applyNumberFormat="1" applyFont="1" applyBorder="1" applyAlignment="1">
      <alignment horizontal="center" vertical="top" wrapText="1"/>
    </xf>
    <xf numFmtId="4" fontId="25" fillId="0" borderId="14" xfId="0" applyNumberFormat="1" applyFont="1" applyBorder="1" applyAlignment="1">
      <alignment vertical="top" wrapText="1"/>
    </xf>
    <xf numFmtId="4" fontId="25" fillId="0" borderId="11" xfId="0" applyNumberFormat="1" applyFont="1" applyBorder="1" applyAlignment="1">
      <alignment vertical="top" wrapText="1"/>
    </xf>
    <xf numFmtId="4" fontId="25" fillId="0" borderId="0" xfId="0" applyNumberFormat="1" applyFont="1" applyBorder="1" applyAlignment="1">
      <alignment horizontal="center" vertical="top"/>
    </xf>
    <xf numFmtId="4" fontId="25" fillId="0" borderId="14" xfId="0" applyNumberFormat="1" applyFont="1" applyBorder="1" applyAlignment="1">
      <alignment vertical="top"/>
    </xf>
    <xf numFmtId="4" fontId="25" fillId="0" borderId="14" xfId="0" applyNumberFormat="1" applyFont="1" applyBorder="1" applyAlignment="1">
      <alignment horizontal="center" vertical="top" wrapText="1"/>
    </xf>
    <xf numFmtId="49" fontId="2" fillId="0" borderId="17" xfId="0" applyNumberFormat="1" applyFont="1" applyBorder="1" applyAlignment="1">
      <alignment horizontal="center" vertical="top" wrapText="1"/>
    </xf>
    <xf numFmtId="0" fontId="2" fillId="0" borderId="19" xfId="0" applyFont="1" applyBorder="1" applyAlignment="1">
      <alignment vertical="top" wrapText="1"/>
    </xf>
    <xf numFmtId="4" fontId="1" fillId="0" borderId="11" xfId="0" applyNumberFormat="1" applyFont="1" applyBorder="1" applyAlignment="1">
      <alignment vertical="top" wrapText="1"/>
    </xf>
    <xf numFmtId="10" fontId="0" fillId="0" borderId="11" xfId="0" applyNumberFormat="1" applyFont="1" applyBorder="1" applyAlignment="1">
      <alignment vertical="top" wrapText="1"/>
    </xf>
    <xf numFmtId="4" fontId="63" fillId="0" borderId="20" xfId="0" applyNumberFormat="1" applyFont="1" applyBorder="1" applyAlignment="1">
      <alignment vertical="top" wrapText="1"/>
    </xf>
    <xf numFmtId="4" fontId="25" fillId="0" borderId="11" xfId="0" applyNumberFormat="1" applyFont="1" applyBorder="1" applyAlignment="1">
      <alignment vertical="top"/>
    </xf>
    <xf numFmtId="4" fontId="64" fillId="0" borderId="14" xfId="0" applyNumberFormat="1" applyFont="1" applyBorder="1" applyAlignment="1">
      <alignment vertical="top" wrapText="1"/>
    </xf>
    <xf numFmtId="4" fontId="64" fillId="0" borderId="11" xfId="0" applyNumberFormat="1" applyFont="1" applyBorder="1" applyAlignment="1">
      <alignment vertical="top" wrapText="1"/>
    </xf>
    <xf numFmtId="4" fontId="25" fillId="0" borderId="11" xfId="0" applyNumberFormat="1" applyFont="1" applyBorder="1" applyAlignment="1">
      <alignment horizontal="right" vertical="top" wrapText="1"/>
    </xf>
    <xf numFmtId="4" fontId="64" fillId="0" borderId="14" xfId="0" applyNumberFormat="1" applyFont="1" applyBorder="1" applyAlignment="1">
      <alignment horizontal="right" vertical="top" wrapText="1"/>
    </xf>
    <xf numFmtId="4" fontId="64" fillId="0" borderId="11" xfId="0" applyNumberFormat="1" applyFont="1" applyBorder="1" applyAlignment="1">
      <alignment horizontal="right" vertical="top" wrapText="1"/>
    </xf>
    <xf numFmtId="4" fontId="0" fillId="0" borderId="11" xfId="0" applyNumberFormat="1" applyBorder="1" applyAlignment="1">
      <alignment horizontal="right" vertical="top" wrapText="1"/>
    </xf>
    <xf numFmtId="4" fontId="1" fillId="0" borderId="11" xfId="0" applyNumberFormat="1" applyFont="1" applyBorder="1" applyAlignment="1">
      <alignment horizontal="right" vertical="top" wrapText="1"/>
    </xf>
    <xf numFmtId="4" fontId="25" fillId="0" borderId="14" xfId="0" applyNumberFormat="1" applyFont="1" applyBorder="1" applyAlignment="1">
      <alignment horizontal="right" vertical="top" wrapText="1"/>
    </xf>
    <xf numFmtId="4" fontId="0" fillId="0" borderId="11" xfId="0" applyNumberFormat="1" applyFont="1" applyBorder="1" applyAlignment="1">
      <alignment horizontal="right" vertical="top" wrapText="1"/>
    </xf>
    <xf numFmtId="0" fontId="1" fillId="7" borderId="24" xfId="0" applyFont="1" applyFill="1" applyBorder="1" applyAlignment="1">
      <alignment/>
    </xf>
    <xf numFmtId="0" fontId="2" fillId="16" borderId="15" xfId="0" applyFont="1" applyFill="1" applyBorder="1" applyAlignment="1">
      <alignment horizontal="center" vertical="center" wrapText="1"/>
    </xf>
    <xf numFmtId="3" fontId="26" fillId="25" borderId="18" xfId="50" applyNumberFormat="1" applyFont="1" applyFill="1" applyBorder="1" applyAlignment="1">
      <alignment horizontal="center" vertical="center" wrapText="1"/>
      <protection/>
    </xf>
    <xf numFmtId="3" fontId="27" fillId="25" borderId="18" xfId="50" applyNumberFormat="1" applyFont="1" applyFill="1" applyBorder="1" applyAlignment="1">
      <alignment horizontal="center" vertical="center" wrapText="1"/>
      <protection/>
    </xf>
    <xf numFmtId="0" fontId="2" fillId="25" borderId="0" xfId="0" applyFont="1" applyFill="1" applyBorder="1" applyAlignment="1">
      <alignment vertical="center" wrapText="1"/>
    </xf>
    <xf numFmtId="0" fontId="27" fillId="25" borderId="18" xfId="50" applyFont="1" applyFill="1" applyBorder="1" applyAlignment="1">
      <alignment horizontal="center" vertical="center" wrapText="1"/>
      <protection/>
    </xf>
    <xf numFmtId="0" fontId="28" fillId="25" borderId="18" xfId="50" applyFont="1" applyFill="1" applyBorder="1" applyAlignment="1">
      <alignment horizontal="center" vertical="center" wrapText="1"/>
      <protection/>
    </xf>
    <xf numFmtId="4" fontId="29" fillId="16" borderId="18" xfId="0" applyNumberFormat="1" applyFont="1" applyFill="1" applyBorder="1" applyAlignment="1">
      <alignment vertical="center"/>
    </xf>
    <xf numFmtId="0" fontId="30" fillId="0" borderId="18" xfId="50" applyFont="1" applyBorder="1" applyAlignment="1">
      <alignment horizontal="center" vertical="center" wrapText="1"/>
      <protection/>
    </xf>
    <xf numFmtId="0" fontId="30" fillId="0" borderId="18" xfId="50" applyFont="1" applyBorder="1" applyAlignment="1">
      <alignment horizontal="left" vertical="center" wrapText="1"/>
      <protection/>
    </xf>
    <xf numFmtId="4" fontId="25" fillId="0" borderId="18" xfId="0" applyNumberFormat="1" applyFont="1" applyBorder="1" applyAlignment="1">
      <alignment vertical="center"/>
    </xf>
    <xf numFmtId="0" fontId="25" fillId="0" borderId="0" xfId="0" applyFont="1" applyBorder="1" applyAlignment="1">
      <alignment vertical="center" wrapText="1"/>
    </xf>
    <xf numFmtId="0" fontId="30" fillId="0" borderId="10" xfId="50" applyFont="1" applyBorder="1" applyAlignment="1">
      <alignment horizontal="center" vertical="center" wrapText="1"/>
      <protection/>
    </xf>
    <xf numFmtId="0" fontId="30" fillId="0" borderId="14" xfId="50" applyFont="1" applyBorder="1" applyAlignment="1">
      <alignment horizontal="center" vertical="center" wrapText="1"/>
      <protection/>
    </xf>
    <xf numFmtId="0" fontId="30" fillId="0" borderId="0" xfId="50" applyFont="1" applyBorder="1" applyAlignment="1">
      <alignment horizontal="left" vertical="center" wrapText="1"/>
      <protection/>
    </xf>
    <xf numFmtId="0" fontId="30" fillId="0" borderId="0" xfId="50" applyFont="1" applyBorder="1" applyAlignment="1">
      <alignment horizontal="center" vertical="center" wrapText="1"/>
      <protection/>
    </xf>
    <xf numFmtId="4" fontId="25" fillId="0" borderId="14" xfId="0" applyNumberFormat="1" applyFont="1" applyBorder="1" applyAlignment="1">
      <alignment vertical="center"/>
    </xf>
    <xf numFmtId="4" fontId="25" fillId="0" borderId="11" xfId="0" applyNumberFormat="1" applyFont="1" applyBorder="1" applyAlignment="1">
      <alignment vertical="center"/>
    </xf>
    <xf numFmtId="0" fontId="26" fillId="25" borderId="18" xfId="50" applyFont="1" applyFill="1" applyBorder="1" applyAlignment="1">
      <alignment horizontal="center" vertical="center" wrapText="1"/>
      <protection/>
    </xf>
    <xf numFmtId="0" fontId="27" fillId="26" borderId="18" xfId="50" applyFont="1" applyFill="1" applyBorder="1" applyAlignment="1">
      <alignment horizontal="center" vertical="center" wrapText="1"/>
      <protection/>
    </xf>
    <xf numFmtId="0" fontId="26" fillId="26" borderId="18" xfId="50" applyFont="1" applyFill="1" applyBorder="1" applyAlignment="1">
      <alignment horizontal="left" vertical="center" wrapText="1"/>
      <protection/>
    </xf>
    <xf numFmtId="4" fontId="28" fillId="26" borderId="18" xfId="50" applyNumberFormat="1" applyFont="1" applyFill="1" applyBorder="1" applyAlignment="1">
      <alignment horizontal="center" vertical="center" wrapText="1"/>
      <protection/>
    </xf>
    <xf numFmtId="4" fontId="29" fillId="25" borderId="18" xfId="0" applyNumberFormat="1" applyFont="1" applyFill="1" applyBorder="1" applyAlignment="1">
      <alignment vertical="center"/>
    </xf>
    <xf numFmtId="0" fontId="30" fillId="27" borderId="18" xfId="50" applyFont="1" applyFill="1" applyBorder="1" applyAlignment="1">
      <alignment horizontal="center" vertical="center" wrapText="1"/>
      <protection/>
    </xf>
    <xf numFmtId="0" fontId="30" fillId="27" borderId="18" xfId="50" applyFont="1" applyFill="1" applyBorder="1" applyAlignment="1">
      <alignment horizontal="left" vertical="center" wrapText="1"/>
      <protection/>
    </xf>
    <xf numFmtId="4" fontId="30" fillId="27" borderId="18" xfId="50" applyNumberFormat="1" applyFont="1" applyFill="1" applyBorder="1" applyAlignment="1">
      <alignment horizontal="center" vertical="center" wrapText="1"/>
      <protection/>
    </xf>
    <xf numFmtId="0" fontId="31" fillId="26" borderId="18" xfId="50" applyFont="1" applyFill="1" applyBorder="1" applyAlignment="1">
      <alignment horizontal="center" vertical="center" wrapText="1"/>
      <protection/>
    </xf>
    <xf numFmtId="4" fontId="31" fillId="26" borderId="18" xfId="50" applyNumberFormat="1" applyFont="1" applyFill="1" applyBorder="1" applyAlignment="1">
      <alignment horizontal="center" vertical="center" wrapText="1"/>
      <protection/>
    </xf>
    <xf numFmtId="4" fontId="2" fillId="25" borderId="18" xfId="0" applyNumberFormat="1" applyFont="1" applyFill="1" applyBorder="1" applyAlignment="1">
      <alignment vertical="center"/>
    </xf>
    <xf numFmtId="0" fontId="26" fillId="25" borderId="18" xfId="50" applyFont="1" applyFill="1" applyBorder="1" applyAlignment="1">
      <alignment horizontal="left" vertical="center" wrapText="1"/>
      <protection/>
    </xf>
    <xf numFmtId="0" fontId="30" fillId="27" borderId="12" xfId="50" applyFont="1" applyFill="1" applyBorder="1" applyAlignment="1">
      <alignment horizontal="center" vertical="center" wrapText="1"/>
      <protection/>
    </xf>
    <xf numFmtId="4" fontId="30" fillId="27" borderId="15" xfId="50" applyNumberFormat="1" applyFont="1" applyFill="1" applyBorder="1" applyAlignment="1">
      <alignment horizontal="center" vertical="center" wrapText="1"/>
      <protection/>
    </xf>
    <xf numFmtId="4" fontId="25" fillId="0" borderId="14" xfId="0" applyNumberFormat="1" applyFont="1" applyBorder="1" applyAlignment="1">
      <alignment horizontal="center" vertical="center"/>
    </xf>
    <xf numFmtId="0" fontId="26" fillId="26" borderId="12" xfId="50" applyFont="1" applyFill="1" applyBorder="1" applyAlignment="1">
      <alignment horizontal="center" vertical="center" wrapText="1"/>
      <protection/>
    </xf>
    <xf numFmtId="0" fontId="27" fillId="26" borderId="15" xfId="50" applyFont="1" applyFill="1" applyBorder="1" applyAlignment="1">
      <alignment horizontal="center" vertical="center" wrapText="1"/>
      <protection/>
    </xf>
    <xf numFmtId="0" fontId="2" fillId="25" borderId="0" xfId="0" applyFont="1" applyFill="1" applyBorder="1" applyAlignment="1">
      <alignment vertical="top" wrapText="1"/>
    </xf>
    <xf numFmtId="4" fontId="27" fillId="26" borderId="16" xfId="50" applyNumberFormat="1" applyFont="1" applyFill="1" applyBorder="1" applyAlignment="1">
      <alignment horizontal="center" vertical="center" wrapText="1"/>
      <protection/>
    </xf>
    <xf numFmtId="4" fontId="27" fillId="26" borderId="15" xfId="50" applyNumberFormat="1" applyFont="1" applyFill="1" applyBorder="1" applyAlignment="1">
      <alignment horizontal="center" vertical="center" wrapText="1"/>
      <protection/>
    </xf>
    <xf numFmtId="4" fontId="29" fillId="25" borderId="13" xfId="0" applyNumberFormat="1" applyFont="1" applyFill="1" applyBorder="1" applyAlignment="1">
      <alignment vertical="center"/>
    </xf>
    <xf numFmtId="0" fontId="30" fillId="27" borderId="15" xfId="50" applyFont="1" applyFill="1" applyBorder="1" applyAlignment="1">
      <alignment horizontal="center" vertical="center" wrapText="1"/>
      <protection/>
    </xf>
    <xf numFmtId="0" fontId="25" fillId="28" borderId="18" xfId="0" applyFont="1" applyFill="1" applyBorder="1" applyAlignment="1">
      <alignment horizontal="left" vertical="center" wrapText="1"/>
    </xf>
    <xf numFmtId="4" fontId="30" fillId="27" borderId="16" xfId="50" applyNumberFormat="1" applyFont="1" applyFill="1" applyBorder="1" applyAlignment="1">
      <alignment horizontal="center" vertical="center" wrapText="1"/>
      <protection/>
    </xf>
    <xf numFmtId="175" fontId="30" fillId="27" borderId="18" xfId="50" applyNumberFormat="1" applyFont="1" applyFill="1" applyBorder="1" applyAlignment="1">
      <alignment horizontal="center" vertical="center" wrapText="1"/>
      <protection/>
    </xf>
    <xf numFmtId="0" fontId="30" fillId="27" borderId="16" xfId="50" applyFont="1" applyFill="1" applyBorder="1" applyAlignment="1">
      <alignment horizontal="left" vertical="center" wrapText="1"/>
      <protection/>
    </xf>
    <xf numFmtId="4" fontId="25" fillId="0" borderId="13" xfId="0" applyNumberFormat="1" applyFont="1" applyBorder="1" applyAlignment="1">
      <alignment vertical="center"/>
    </xf>
    <xf numFmtId="2" fontId="30" fillId="0" borderId="18" xfId="50" applyNumberFormat="1" applyFont="1" applyBorder="1" applyAlignment="1">
      <alignment horizontal="center" vertical="center" wrapText="1"/>
      <protection/>
    </xf>
    <xf numFmtId="2" fontId="25" fillId="0" borderId="18" xfId="0" applyNumberFormat="1" applyFont="1" applyBorder="1" applyAlignment="1">
      <alignment vertical="center"/>
    </xf>
    <xf numFmtId="0" fontId="1" fillId="7" borderId="0" xfId="0" applyFont="1" applyFill="1" applyBorder="1" applyAlignment="1">
      <alignment horizontal="left" vertical="top" wrapText="1"/>
    </xf>
    <xf numFmtId="0" fontId="1" fillId="7" borderId="0" xfId="0" applyFont="1" applyFill="1" applyBorder="1" applyAlignment="1">
      <alignment horizontal="left" wrapText="1"/>
    </xf>
    <xf numFmtId="178" fontId="25" fillId="0" borderId="11" xfId="0" applyNumberFormat="1" applyFont="1" applyBorder="1" applyAlignment="1">
      <alignment vertical="top" wrapText="1"/>
    </xf>
    <xf numFmtId="0" fontId="25" fillId="0" borderId="0" xfId="0" applyFont="1" applyBorder="1" applyAlignment="1">
      <alignment horizontal="left" vertical="top" wrapText="1"/>
    </xf>
    <xf numFmtId="10" fontId="25" fillId="0" borderId="11" xfId="0" applyNumberFormat="1" applyFont="1" applyBorder="1" applyAlignment="1">
      <alignment vertical="top" wrapText="1"/>
    </xf>
    <xf numFmtId="0" fontId="65" fillId="0" borderId="14" xfId="0" applyFont="1" applyBorder="1" applyAlignment="1">
      <alignment horizontal="center" vertical="top" wrapText="1"/>
    </xf>
    <xf numFmtId="0" fontId="65" fillId="0" borderId="0" xfId="0" applyFont="1" applyBorder="1" applyAlignment="1">
      <alignment vertical="top" wrapText="1"/>
    </xf>
    <xf numFmtId="0" fontId="65" fillId="0" borderId="10" xfId="0" applyFont="1" applyBorder="1" applyAlignment="1">
      <alignment horizontal="center" vertical="top" wrapText="1"/>
    </xf>
    <xf numFmtId="0" fontId="64" fillId="0" borderId="0" xfId="0" applyFont="1" applyBorder="1" applyAlignment="1">
      <alignment vertical="top" wrapText="1"/>
    </xf>
    <xf numFmtId="4" fontId="1" fillId="29" borderId="11" xfId="0" applyNumberFormat="1" applyFont="1" applyFill="1" applyBorder="1" applyAlignment="1">
      <alignment vertical="top" wrapText="1"/>
    </xf>
    <xf numFmtId="4" fontId="25" fillId="0" borderId="11" xfId="0" applyNumberFormat="1" applyFont="1" applyBorder="1" applyAlignment="1">
      <alignment horizontal="center" vertical="top" wrapText="1"/>
    </xf>
    <xf numFmtId="0" fontId="0" fillId="0" borderId="10" xfId="0" applyFont="1" applyBorder="1" applyAlignment="1">
      <alignment horizontal="center" vertical="top" wrapText="1"/>
    </xf>
    <xf numFmtId="0" fontId="0" fillId="0" borderId="0" xfId="0" applyFont="1" applyAlignment="1">
      <alignment/>
    </xf>
    <xf numFmtId="0" fontId="23" fillId="0" borderId="12" xfId="0" applyFont="1" applyBorder="1" applyAlignment="1">
      <alignment horizontal="center" vertical="top" wrapText="1"/>
    </xf>
    <xf numFmtId="0" fontId="23" fillId="0" borderId="15" xfId="0" applyFont="1" applyBorder="1" applyAlignment="1">
      <alignment horizontal="center" vertical="top" wrapText="1"/>
    </xf>
    <xf numFmtId="0" fontId="23" fillId="0" borderId="16" xfId="0" applyFont="1" applyBorder="1" applyAlignment="1">
      <alignment vertical="top" wrapText="1"/>
    </xf>
    <xf numFmtId="0" fontId="25" fillId="0" borderId="15" xfId="0" applyFont="1" applyBorder="1" applyAlignment="1">
      <alignment horizontal="center" vertical="top" wrapText="1"/>
    </xf>
    <xf numFmtId="4" fontId="0" fillId="0" borderId="16" xfId="0" applyNumberFormat="1" applyFont="1" applyBorder="1" applyAlignment="1">
      <alignment horizontal="center" vertical="top" wrapText="1"/>
    </xf>
    <xf numFmtId="4" fontId="0" fillId="0" borderId="15" xfId="0" applyNumberFormat="1" applyFont="1" applyBorder="1" applyAlignment="1">
      <alignment vertical="top" wrapText="1"/>
    </xf>
    <xf numFmtId="10" fontId="0" fillId="0" borderId="13" xfId="0" applyNumberFormat="1" applyFont="1" applyBorder="1" applyAlignment="1">
      <alignment vertical="top" wrapText="1"/>
    </xf>
    <xf numFmtId="4" fontId="0" fillId="0" borderId="13" xfId="0" applyNumberFormat="1" applyFont="1" applyBorder="1" applyAlignment="1">
      <alignment vertical="top" wrapText="1"/>
    </xf>
    <xf numFmtId="4" fontId="25" fillId="0" borderId="15" xfId="0" applyNumberFormat="1" applyFont="1" applyBorder="1" applyAlignment="1">
      <alignment horizontal="center" vertical="top" wrapText="1"/>
    </xf>
    <xf numFmtId="0" fontId="25" fillId="0" borderId="12" xfId="0" applyFont="1" applyBorder="1" applyAlignment="1">
      <alignment horizontal="center" vertical="top" wrapText="1"/>
    </xf>
    <xf numFmtId="0" fontId="25" fillId="0" borderId="16" xfId="0" applyFont="1" applyBorder="1" applyAlignment="1">
      <alignment vertical="top" wrapText="1"/>
    </xf>
    <xf numFmtId="4" fontId="25" fillId="0" borderId="16" xfId="0" applyNumberFormat="1" applyFont="1" applyBorder="1" applyAlignment="1">
      <alignment horizontal="center" vertical="top" wrapText="1"/>
    </xf>
    <xf numFmtId="4" fontId="25" fillId="0" borderId="15" xfId="0" applyNumberFormat="1" applyFont="1" applyBorder="1" applyAlignment="1">
      <alignment vertical="top" wrapText="1"/>
    </xf>
    <xf numFmtId="4" fontId="25" fillId="0" borderId="13" xfId="0" applyNumberFormat="1" applyFont="1" applyBorder="1" applyAlignment="1">
      <alignment vertical="top" wrapText="1"/>
    </xf>
    <xf numFmtId="4" fontId="25" fillId="0" borderId="16" xfId="0" applyNumberFormat="1" applyFont="1" applyBorder="1" applyAlignment="1">
      <alignment horizontal="center" vertical="top"/>
    </xf>
    <xf numFmtId="4" fontId="25" fillId="0" borderId="15" xfId="0" applyNumberFormat="1" applyFont="1" applyBorder="1" applyAlignment="1">
      <alignment vertical="top"/>
    </xf>
    <xf numFmtId="4" fontId="25" fillId="0" borderId="13" xfId="0" applyNumberFormat="1" applyFont="1" applyBorder="1" applyAlignment="1">
      <alignment vertical="top"/>
    </xf>
    <xf numFmtId="178" fontId="25" fillId="0" borderId="13" xfId="0" applyNumberFormat="1" applyFont="1" applyBorder="1" applyAlignment="1">
      <alignment vertical="top" wrapText="1"/>
    </xf>
    <xf numFmtId="4" fontId="64" fillId="0" borderId="15" xfId="0" applyNumberFormat="1" applyFont="1" applyBorder="1" applyAlignment="1">
      <alignment horizontal="right" vertical="top" wrapText="1"/>
    </xf>
    <xf numFmtId="4" fontId="25" fillId="0" borderId="13" xfId="0" applyNumberFormat="1" applyFont="1" applyBorder="1" applyAlignment="1">
      <alignment horizontal="right" vertical="top" wrapText="1"/>
    </xf>
    <xf numFmtId="4" fontId="0" fillId="0" borderId="13" xfId="0" applyNumberFormat="1" applyFont="1" applyBorder="1" applyAlignment="1">
      <alignment horizontal="right" vertical="top" wrapText="1"/>
    </xf>
    <xf numFmtId="4" fontId="64" fillId="0" borderId="13" xfId="0" applyNumberFormat="1" applyFont="1" applyBorder="1" applyAlignment="1">
      <alignment horizontal="right" vertical="top" wrapText="1"/>
    </xf>
    <xf numFmtId="4" fontId="1" fillId="29" borderId="13" xfId="0" applyNumberFormat="1" applyFont="1" applyFill="1" applyBorder="1" applyAlignment="1">
      <alignment vertical="top" wrapText="1"/>
    </xf>
    <xf numFmtId="0" fontId="25" fillId="0" borderId="16" xfId="0" applyFont="1" applyBorder="1" applyAlignment="1">
      <alignment horizontal="left" vertical="top" wrapText="1"/>
    </xf>
    <xf numFmtId="4" fontId="0" fillId="0" borderId="13" xfId="0" applyNumberFormat="1" applyBorder="1" applyAlignment="1">
      <alignment horizontal="right" vertical="top" wrapText="1"/>
    </xf>
    <xf numFmtId="0" fontId="0" fillId="24" borderId="12" xfId="0" applyFill="1" applyBorder="1" applyAlignment="1">
      <alignment horizontal="center" vertical="top" wrapText="1"/>
    </xf>
    <xf numFmtId="0" fontId="0" fillId="24" borderId="15" xfId="0" applyFill="1" applyBorder="1" applyAlignment="1">
      <alignment horizontal="center" vertical="top" wrapText="1"/>
    </xf>
    <xf numFmtId="0" fontId="1" fillId="24" borderId="16" xfId="0" applyFont="1" applyFill="1" applyBorder="1" applyAlignment="1">
      <alignment horizontal="center" vertical="top" wrapText="1"/>
    </xf>
    <xf numFmtId="4" fontId="0" fillId="24" borderId="16" xfId="0" applyNumberFormat="1" applyFill="1" applyBorder="1" applyAlignment="1">
      <alignment horizontal="center" vertical="top" wrapText="1"/>
    </xf>
    <xf numFmtId="172" fontId="63" fillId="24" borderId="15" xfId="0" applyNumberFormat="1" applyFont="1" applyFill="1" applyBorder="1" applyAlignment="1">
      <alignment horizontal="right" vertical="top" wrapText="1"/>
    </xf>
    <xf numFmtId="172" fontId="0" fillId="24" borderId="13" xfId="0" applyNumberFormat="1" applyFill="1" applyBorder="1" applyAlignment="1">
      <alignment horizontal="right" vertical="top" wrapText="1"/>
    </xf>
    <xf numFmtId="172" fontId="1" fillId="24" borderId="13" xfId="0" applyNumberFormat="1" applyFont="1" applyFill="1" applyBorder="1" applyAlignment="1">
      <alignment horizontal="right" vertical="top" wrapText="1"/>
    </xf>
    <xf numFmtId="0" fontId="37" fillId="0" borderId="0" xfId="0" applyFont="1" applyAlignment="1">
      <alignment vertical="center"/>
    </xf>
    <xf numFmtId="0" fontId="38" fillId="0" borderId="0" xfId="0" applyFont="1" applyAlignment="1">
      <alignment horizontal="left" vertical="center"/>
    </xf>
    <xf numFmtId="0" fontId="39" fillId="0" borderId="0" xfId="0" applyFont="1" applyAlignment="1">
      <alignment horizontal="center" vertical="center" wrapText="1"/>
    </xf>
    <xf numFmtId="0" fontId="40" fillId="0" borderId="0" xfId="0" applyFont="1" applyAlignment="1">
      <alignment vertical="center"/>
    </xf>
    <xf numFmtId="0" fontId="36" fillId="0" borderId="25" xfId="0" applyFont="1" applyFill="1" applyBorder="1" applyAlignment="1" applyProtection="1">
      <alignment vertical="center" wrapText="1"/>
      <protection/>
    </xf>
    <xf numFmtId="0" fontId="41" fillId="0" borderId="0" xfId="0" applyFont="1" applyAlignment="1" applyProtection="1">
      <alignment vertical="center"/>
      <protection hidden="1"/>
    </xf>
    <xf numFmtId="0" fontId="41" fillId="0" borderId="0" xfId="0" applyFont="1" applyAlignment="1">
      <alignment vertical="center"/>
    </xf>
    <xf numFmtId="0" fontId="41" fillId="0" borderId="0" xfId="0" applyFont="1" applyAlignment="1" applyProtection="1">
      <alignment horizontal="left" vertical="center"/>
      <protection hidden="1"/>
    </xf>
    <xf numFmtId="0" fontId="43" fillId="0" borderId="0" xfId="0" applyFont="1" applyAlignment="1" applyProtection="1">
      <alignment vertical="center"/>
      <protection hidden="1"/>
    </xf>
    <xf numFmtId="0" fontId="43" fillId="0" borderId="0" xfId="0" applyFont="1" applyAlignment="1">
      <alignment vertical="center"/>
    </xf>
    <xf numFmtId="0" fontId="39" fillId="16" borderId="26" xfId="0" applyFont="1" applyFill="1" applyBorder="1" applyAlignment="1">
      <alignment horizontal="center" vertical="center" wrapText="1"/>
    </xf>
    <xf numFmtId="0" fontId="39" fillId="16" borderId="27" xfId="0" applyFont="1" applyFill="1" applyBorder="1" applyAlignment="1">
      <alignment horizontal="center" vertical="center" wrapText="1"/>
    </xf>
    <xf numFmtId="0" fontId="43" fillId="0" borderId="0" xfId="0" applyFont="1" applyBorder="1" applyAlignment="1" applyProtection="1">
      <alignment vertical="center"/>
      <protection hidden="1"/>
    </xf>
    <xf numFmtId="0" fontId="36" fillId="0" borderId="28" xfId="0" applyFont="1" applyBorder="1" applyAlignment="1">
      <alignment vertical="center" wrapText="1"/>
    </xf>
    <xf numFmtId="2" fontId="36" fillId="0" borderId="15" xfId="0" applyNumberFormat="1" applyFont="1" applyBorder="1" applyAlignment="1" applyProtection="1">
      <alignment horizontal="center" vertical="center" wrapText="1"/>
      <protection hidden="1"/>
    </xf>
    <xf numFmtId="2" fontId="36" fillId="22" borderId="29" xfId="0" applyNumberFormat="1" applyFont="1" applyFill="1" applyBorder="1" applyAlignment="1" applyProtection="1" quotePrefix="1">
      <alignment horizontal="center" vertical="center" wrapText="1"/>
      <protection locked="0"/>
    </xf>
    <xf numFmtId="2" fontId="36" fillId="22" borderId="0" xfId="0" applyNumberFormat="1" applyFont="1" applyFill="1" applyBorder="1" applyAlignment="1" applyProtection="1" quotePrefix="1">
      <alignment vertical="center" wrapText="1"/>
      <protection hidden="1"/>
    </xf>
    <xf numFmtId="0" fontId="36" fillId="0" borderId="28" xfId="0" applyFont="1" applyBorder="1" applyAlignment="1">
      <alignment horizontal="left" vertical="center" wrapText="1"/>
    </xf>
    <xf numFmtId="2" fontId="36" fillId="22" borderId="30" xfId="0" applyNumberFormat="1" applyFont="1" applyFill="1" applyBorder="1" applyAlignment="1" applyProtection="1">
      <alignment horizontal="center" vertical="center" wrapText="1"/>
      <protection locked="0"/>
    </xf>
    <xf numFmtId="2" fontId="36" fillId="22" borderId="0" xfId="0" applyNumberFormat="1" applyFont="1" applyFill="1" applyBorder="1" applyAlignment="1" applyProtection="1">
      <alignment vertical="center" wrapText="1"/>
      <protection hidden="1"/>
    </xf>
    <xf numFmtId="0" fontId="44" fillId="30" borderId="0" xfId="0" applyFont="1" applyFill="1" applyBorder="1" applyAlignment="1" applyProtection="1">
      <alignment vertical="center"/>
      <protection hidden="1"/>
    </xf>
    <xf numFmtId="0" fontId="44" fillId="30" borderId="0" xfId="0" applyFont="1" applyFill="1" applyAlignment="1" applyProtection="1">
      <alignment vertical="center" wrapText="1"/>
      <protection hidden="1"/>
    </xf>
    <xf numFmtId="2" fontId="36" fillId="0" borderId="12" xfId="0" applyNumberFormat="1" applyFont="1" applyBorder="1" applyAlignment="1" applyProtection="1">
      <alignment horizontal="center" vertical="center" wrapText="1"/>
      <protection hidden="1"/>
    </xf>
    <xf numFmtId="2" fontId="36" fillId="0" borderId="31" xfId="0" applyNumberFormat="1" applyFont="1" applyFill="1" applyBorder="1" applyAlignment="1" applyProtection="1">
      <alignment horizontal="center" vertical="center" wrapText="1"/>
      <protection/>
    </xf>
    <xf numFmtId="0" fontId="39" fillId="0" borderId="32" xfId="0" applyFont="1" applyBorder="1" applyAlignment="1">
      <alignment vertical="center" wrapText="1"/>
    </xf>
    <xf numFmtId="2" fontId="39" fillId="0" borderId="33" xfId="0" applyNumberFormat="1" applyFont="1" applyBorder="1" applyAlignment="1" applyProtection="1">
      <alignment horizontal="center" vertical="center" wrapText="1"/>
      <protection hidden="1"/>
    </xf>
    <xf numFmtId="2" fontId="39" fillId="0" borderId="34" xfId="0" applyNumberFormat="1" applyFont="1" applyBorder="1" applyAlignment="1" applyProtection="1">
      <alignment horizontal="center" vertical="center" wrapText="1"/>
      <protection hidden="1"/>
    </xf>
    <xf numFmtId="0" fontId="45" fillId="0" borderId="0" xfId="0" applyFont="1" applyAlignment="1" applyProtection="1">
      <alignment vertical="center"/>
      <protection hidden="1"/>
    </xf>
    <xf numFmtId="0" fontId="46" fillId="0" borderId="0" xfId="0" applyFont="1" applyAlignment="1" applyProtection="1">
      <alignment vertical="center"/>
      <protection hidden="1"/>
    </xf>
    <xf numFmtId="0" fontId="47" fillId="0" borderId="0" xfId="0" applyFont="1" applyAlignment="1" applyProtection="1">
      <alignment vertical="center"/>
      <protection hidden="1"/>
    </xf>
    <xf numFmtId="0" fontId="48" fillId="0" borderId="0" xfId="0" applyFont="1" applyAlignment="1" applyProtection="1">
      <alignment vertical="center"/>
      <protection hidden="1"/>
    </xf>
    <xf numFmtId="0" fontId="36" fillId="0" borderId="0" xfId="0" applyFont="1" applyAlignment="1">
      <alignment vertical="center"/>
    </xf>
    <xf numFmtId="0" fontId="43" fillId="0" borderId="0" xfId="0" applyFont="1" applyAlignment="1">
      <alignment horizontal="right" vertical="center"/>
    </xf>
    <xf numFmtId="2" fontId="36" fillId="0" borderId="35" xfId="0" applyNumberFormat="1" applyFont="1" applyBorder="1" applyAlignment="1" applyProtection="1">
      <alignment horizontal="center" vertical="center" wrapText="1"/>
      <protection hidden="1"/>
    </xf>
    <xf numFmtId="0" fontId="49" fillId="0" borderId="0" xfId="0" applyFont="1" applyAlignment="1" applyProtection="1">
      <alignment vertical="center"/>
      <protection hidden="1"/>
    </xf>
    <xf numFmtId="0" fontId="41" fillId="0" borderId="0" xfId="0" applyFont="1" applyAlignment="1">
      <alignment horizontal="right" vertical="center"/>
    </xf>
    <xf numFmtId="2" fontId="41" fillId="0" borderId="0" xfId="0" applyNumberFormat="1" applyFont="1" applyAlignment="1" applyProtection="1">
      <alignment horizontal="center" vertical="center"/>
      <protection hidden="1"/>
    </xf>
    <xf numFmtId="0" fontId="50" fillId="0" borderId="0" xfId="0" applyFont="1" applyAlignment="1" applyProtection="1">
      <alignment vertical="center"/>
      <protection hidden="1"/>
    </xf>
    <xf numFmtId="0" fontId="51" fillId="0" borderId="0" xfId="0" applyFont="1" applyAlignment="1">
      <alignment horizontal="justify" vertical="center"/>
    </xf>
    <xf numFmtId="0" fontId="51" fillId="0" borderId="0" xfId="0" applyFont="1" applyAlignment="1">
      <alignment horizontal="left" vertical="center"/>
    </xf>
    <xf numFmtId="0" fontId="51" fillId="24" borderId="0" xfId="0" applyFont="1" applyFill="1" applyAlignment="1" applyProtection="1">
      <alignment horizontal="left"/>
      <protection locked="0"/>
    </xf>
    <xf numFmtId="0" fontId="51" fillId="0" borderId="16" xfId="0" applyFont="1" applyBorder="1" applyAlignment="1">
      <alignment horizontal="left" vertical="center"/>
    </xf>
    <xf numFmtId="0" fontId="51" fillId="22" borderId="0" xfId="0" applyFont="1" applyFill="1" applyBorder="1" applyAlignment="1" applyProtection="1">
      <alignment horizontal="left" vertical="center"/>
      <protection/>
    </xf>
    <xf numFmtId="0" fontId="51" fillId="22" borderId="0" xfId="0" applyFont="1" applyFill="1" applyAlignment="1" applyProtection="1">
      <alignment horizontal="left" vertical="center"/>
      <protection/>
    </xf>
    <xf numFmtId="0" fontId="44" fillId="30" borderId="0" xfId="0" applyFont="1" applyFill="1" applyAlignment="1">
      <alignment vertical="center"/>
    </xf>
    <xf numFmtId="0" fontId="44" fillId="30" borderId="0" xfId="0" applyFont="1" applyFill="1" applyAlignment="1">
      <alignment vertical="center" wrapText="1"/>
    </xf>
    <xf numFmtId="0" fontId="44" fillId="30" borderId="0" xfId="0" applyFont="1" applyFill="1" applyBorder="1" applyAlignment="1">
      <alignment vertical="center"/>
    </xf>
    <xf numFmtId="0" fontId="37" fillId="0" borderId="0" xfId="0" applyFont="1" applyBorder="1" applyAlignment="1">
      <alignment vertical="center"/>
    </xf>
    <xf numFmtId="0" fontId="53" fillId="30" borderId="0" xfId="0" applyFont="1" applyFill="1" applyBorder="1" applyAlignment="1">
      <alignment vertical="center"/>
    </xf>
    <xf numFmtId="0" fontId="43" fillId="0" borderId="0" xfId="0" applyFont="1" applyBorder="1" applyAlignment="1">
      <alignment vertical="center"/>
    </xf>
    <xf numFmtId="0" fontId="54" fillId="0" borderId="0" xfId="0" applyFont="1" applyBorder="1" applyAlignment="1">
      <alignment vertical="center"/>
    </xf>
    <xf numFmtId="0" fontId="41" fillId="0" borderId="0" xfId="0" applyFont="1" applyBorder="1" applyAlignment="1">
      <alignment vertical="center"/>
    </xf>
    <xf numFmtId="0" fontId="44" fillId="0" borderId="0" xfId="0" applyFont="1" applyBorder="1" applyAlignment="1">
      <alignment vertical="center"/>
    </xf>
    <xf numFmtId="0" fontId="53" fillId="0" borderId="0" xfId="0" applyFont="1" applyBorder="1" applyAlignment="1">
      <alignment horizontal="center" vertical="center" wrapText="1"/>
    </xf>
    <xf numFmtId="0" fontId="36" fillId="0" borderId="0" xfId="0" applyFont="1" applyBorder="1" applyAlignment="1">
      <alignment vertical="center" wrapText="1"/>
    </xf>
    <xf numFmtId="2" fontId="36" fillId="0" borderId="0" xfId="0" applyNumberFormat="1" applyFont="1" applyBorder="1" applyAlignment="1">
      <alignment vertical="center" wrapText="1"/>
    </xf>
    <xf numFmtId="0" fontId="39" fillId="0" borderId="0" xfId="0" applyFont="1" applyBorder="1" applyAlignment="1">
      <alignment vertical="center" wrapText="1"/>
    </xf>
    <xf numFmtId="2" fontId="39" fillId="0" borderId="0" xfId="0" applyNumberFormat="1" applyFont="1" applyBorder="1" applyAlignment="1">
      <alignment vertical="center" wrapText="1"/>
    </xf>
    <xf numFmtId="0" fontId="51" fillId="0" borderId="0" xfId="0" applyFont="1" applyBorder="1" applyAlignment="1">
      <alignment horizontal="justify" vertical="center"/>
    </xf>
    <xf numFmtId="0" fontId="0" fillId="0" borderId="0" xfId="0" applyFont="1" applyAlignment="1">
      <alignment/>
    </xf>
    <xf numFmtId="0" fontId="0" fillId="0" borderId="18" xfId="0" applyFont="1" applyBorder="1" applyAlignment="1">
      <alignment/>
    </xf>
    <xf numFmtId="2" fontId="36" fillId="0" borderId="18" xfId="0" applyNumberFormat="1" applyFont="1" applyBorder="1" applyAlignment="1">
      <alignment horizontal="right" wrapText="1"/>
    </xf>
    <xf numFmtId="2" fontId="36" fillId="0" borderId="18" xfId="0" applyNumberFormat="1" applyFont="1" applyBorder="1" applyAlignment="1">
      <alignment wrapText="1"/>
    </xf>
    <xf numFmtId="2" fontId="36" fillId="0" borderId="18" xfId="0" applyNumberFormat="1" applyFont="1" applyFill="1" applyBorder="1" applyAlignment="1">
      <alignment horizontal="right" wrapText="1"/>
    </xf>
    <xf numFmtId="0" fontId="0" fillId="0" borderId="18" xfId="0" applyFont="1" applyBorder="1" applyAlignment="1">
      <alignment/>
    </xf>
    <xf numFmtId="2" fontId="39" fillId="0" borderId="33" xfId="0" applyNumberFormat="1" applyFont="1" applyBorder="1" applyAlignment="1">
      <alignment wrapText="1"/>
    </xf>
    <xf numFmtId="0" fontId="0" fillId="0" borderId="0" xfId="0" applyFont="1" applyFill="1" applyBorder="1" applyAlignment="1">
      <alignment/>
    </xf>
    <xf numFmtId="49" fontId="0" fillId="0" borderId="18" xfId="0" applyNumberFormat="1" applyFont="1" applyBorder="1" applyAlignment="1">
      <alignment horizontal="center" vertical="center" wrapText="1"/>
    </xf>
    <xf numFmtId="0" fontId="0" fillId="0" borderId="18" xfId="0" applyBorder="1" applyAlignment="1">
      <alignment vertical="center" wrapText="1"/>
    </xf>
    <xf numFmtId="4" fontId="0" fillId="0" borderId="18" xfId="0" applyNumberFormat="1" applyBorder="1" applyAlignment="1">
      <alignment horizontal="center" vertical="center" wrapText="1"/>
    </xf>
    <xf numFmtId="4" fontId="0" fillId="0" borderId="18" xfId="0" applyNumberFormat="1" applyBorder="1" applyAlignment="1">
      <alignment vertical="center" wrapText="1"/>
    </xf>
    <xf numFmtId="10" fontId="0" fillId="0" borderId="18" xfId="0" applyNumberFormat="1" applyBorder="1" applyAlignment="1">
      <alignment vertical="center" wrapText="1"/>
    </xf>
    <xf numFmtId="0" fontId="0" fillId="0" borderId="18" xfId="0" applyFont="1" applyBorder="1" applyAlignment="1">
      <alignment horizontal="center" vertical="center" wrapText="1"/>
    </xf>
    <xf numFmtId="0" fontId="0" fillId="0" borderId="18" xfId="0" applyFont="1" applyBorder="1" applyAlignment="1">
      <alignment vertical="center" wrapText="1"/>
    </xf>
    <xf numFmtId="0" fontId="1" fillId="7" borderId="10" xfId="0" applyFont="1" applyFill="1" applyBorder="1" applyAlignment="1">
      <alignment horizontal="left" vertical="top" wrapText="1"/>
    </xf>
    <xf numFmtId="0" fontId="1" fillId="7" borderId="0" xfId="0" applyFont="1" applyFill="1" applyBorder="1" applyAlignment="1">
      <alignment horizontal="left" vertical="top" wrapText="1"/>
    </xf>
    <xf numFmtId="0" fontId="1" fillId="7" borderId="10" xfId="0" applyFont="1" applyFill="1" applyBorder="1" applyAlignment="1">
      <alignment horizontal="left" wrapText="1"/>
    </xf>
    <xf numFmtId="0" fontId="1" fillId="7" borderId="0" xfId="0" applyFont="1" applyFill="1" applyBorder="1" applyAlignment="1">
      <alignment horizontal="left"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5" fillId="7" borderId="12" xfId="0" applyFont="1" applyFill="1" applyBorder="1" applyAlignment="1">
      <alignment horizontal="center"/>
    </xf>
    <xf numFmtId="0" fontId="5" fillId="7" borderId="16" xfId="0" applyFont="1" applyFill="1" applyBorder="1" applyAlignment="1">
      <alignment horizontal="center"/>
    </xf>
    <xf numFmtId="0" fontId="5" fillId="7" borderId="13" xfId="0" applyFont="1" applyFill="1" applyBorder="1" applyAlignment="1">
      <alignment horizontal="center"/>
    </xf>
    <xf numFmtId="0" fontId="1" fillId="24" borderId="18" xfId="0" applyFont="1" applyFill="1" applyBorder="1" applyAlignment="1">
      <alignment horizontal="center" vertical="center" wrapText="1"/>
    </xf>
    <xf numFmtId="0" fontId="1" fillId="24" borderId="17" xfId="0" applyFont="1" applyFill="1" applyBorder="1" applyAlignment="1">
      <alignment horizontal="center" vertical="center" wrapText="1"/>
    </xf>
    <xf numFmtId="0" fontId="1" fillId="0" borderId="3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7" xfId="0" applyFont="1" applyBorder="1" applyAlignment="1">
      <alignment horizontal="center" vertical="center" wrapText="1"/>
    </xf>
    <xf numFmtId="0" fontId="55" fillId="0" borderId="0" xfId="0" applyFont="1" applyBorder="1" applyAlignment="1">
      <alignment horizontal="left" vertical="center"/>
    </xf>
    <xf numFmtId="0" fontId="53" fillId="0" borderId="0" xfId="0" applyFont="1" applyBorder="1" applyAlignment="1">
      <alignment vertical="center" wrapText="1"/>
    </xf>
    <xf numFmtId="0" fontId="53" fillId="0" borderId="0" xfId="0" applyFont="1" applyBorder="1" applyAlignment="1">
      <alignment horizontal="center" vertical="center" wrapText="1"/>
    </xf>
    <xf numFmtId="0" fontId="36" fillId="0" borderId="0" xfId="0" applyFont="1" applyFill="1" applyBorder="1" applyAlignment="1">
      <alignment horizontal="left" vertical="center" wrapText="1"/>
    </xf>
    <xf numFmtId="0" fontId="52" fillId="0" borderId="16" xfId="0" applyFont="1" applyBorder="1" applyAlignment="1">
      <alignment horizontal="center" vertical="center"/>
    </xf>
    <xf numFmtId="0" fontId="51" fillId="22" borderId="0" xfId="0" applyFont="1" applyFill="1" applyBorder="1" applyAlignment="1" applyProtection="1">
      <alignment horizontal="center" vertical="center"/>
      <protection locked="0"/>
    </xf>
    <xf numFmtId="0" fontId="43" fillId="22" borderId="0" xfId="0" applyFont="1" applyFill="1" applyAlignment="1" applyProtection="1">
      <alignment horizontal="center" vertical="center"/>
      <protection locked="0"/>
    </xf>
    <xf numFmtId="0" fontId="44" fillId="30" borderId="0" xfId="0" applyFont="1" applyFill="1" applyAlignment="1">
      <alignment horizontal="left" vertical="center" wrapText="1"/>
    </xf>
    <xf numFmtId="0" fontId="51" fillId="0" borderId="0" xfId="0" applyFont="1" applyAlignment="1">
      <alignment horizontal="left" vertical="center"/>
    </xf>
    <xf numFmtId="0" fontId="51" fillId="0" borderId="36" xfId="0" applyFont="1" applyBorder="1" applyAlignment="1">
      <alignment horizontal="left" vertical="center" wrapText="1"/>
    </xf>
    <xf numFmtId="0" fontId="51" fillId="0" borderId="25" xfId="0" applyFont="1" applyBorder="1" applyAlignment="1">
      <alignment horizontal="left" vertical="center" wrapText="1"/>
    </xf>
    <xf numFmtId="0" fontId="51" fillId="0" borderId="37" xfId="0" applyFont="1" applyBorder="1" applyAlignment="1">
      <alignment horizontal="left" vertical="center" wrapText="1"/>
    </xf>
    <xf numFmtId="9" fontId="36" fillId="24" borderId="25" xfId="0" applyNumberFormat="1" applyFont="1" applyFill="1" applyBorder="1" applyAlignment="1" applyProtection="1">
      <alignment horizontal="left" vertical="center" wrapText="1"/>
      <protection locked="0"/>
    </xf>
    <xf numFmtId="0" fontId="36" fillId="24" borderId="25" xfId="0" applyFont="1" applyFill="1" applyBorder="1" applyAlignment="1" applyProtection="1">
      <alignment horizontal="left" vertical="center" wrapText="1"/>
      <protection locked="0"/>
    </xf>
    <xf numFmtId="0" fontId="39" fillId="16" borderId="38" xfId="0" applyFont="1" applyFill="1" applyBorder="1" applyAlignment="1">
      <alignment horizontal="center" vertical="center" wrapText="1"/>
    </xf>
    <xf numFmtId="0" fontId="39" fillId="16" borderId="39" xfId="0" applyFont="1" applyFill="1" applyBorder="1" applyAlignment="1">
      <alignment horizontal="center" vertical="center" wrapText="1"/>
    </xf>
    <xf numFmtId="0" fontId="39" fillId="16" borderId="40" xfId="0" applyFont="1" applyFill="1" applyBorder="1" applyAlignment="1">
      <alignment horizontal="center" vertical="center" wrapText="1"/>
    </xf>
    <xf numFmtId="0" fontId="39" fillId="16" borderId="41" xfId="0" applyFont="1" applyFill="1" applyBorder="1" applyAlignment="1">
      <alignment horizontal="center" vertical="center" wrapText="1"/>
    </xf>
    <xf numFmtId="0" fontId="39" fillId="16" borderId="42" xfId="0" applyFont="1" applyFill="1" applyBorder="1" applyAlignment="1">
      <alignment horizontal="center" vertical="center" wrapText="1"/>
    </xf>
    <xf numFmtId="0" fontId="42" fillId="16" borderId="43" xfId="0" applyFont="1" applyFill="1" applyBorder="1" applyAlignment="1">
      <alignment horizontal="center" vertical="center" wrapText="1"/>
    </xf>
    <xf numFmtId="0" fontId="42" fillId="16" borderId="34" xfId="0" applyFont="1" applyFill="1" applyBorder="1" applyAlignment="1">
      <alignment horizontal="center" vertical="center" wrapText="1"/>
    </xf>
    <xf numFmtId="0" fontId="36" fillId="0" borderId="0" xfId="0" applyFont="1" applyAlignment="1">
      <alignment horizontal="left" vertical="center"/>
    </xf>
    <xf numFmtId="0" fontId="39" fillId="0" borderId="0" xfId="0" applyFont="1" applyAlignment="1">
      <alignment horizontal="center" vertical="center" wrapText="1"/>
    </xf>
    <xf numFmtId="0" fontId="0" fillId="0" borderId="18" xfId="0" applyFont="1" applyBorder="1" applyAlignment="1">
      <alignment horizontal="center"/>
    </xf>
    <xf numFmtId="0" fontId="0" fillId="0" borderId="0" xfId="0" applyFont="1" applyAlignment="1">
      <alignment horizontal="center" vertical="center" wrapText="1"/>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esquisa no referencial 10 de maio de 2013" xfId="50"/>
    <cellStyle name="Nota" xfId="51"/>
    <cellStyle name="Percent" xfId="52"/>
    <cellStyle name="Saída" xfId="53"/>
    <cellStyle name="Comma [0]" xfId="54"/>
    <cellStyle name="Texto de Aviso" xfId="55"/>
    <cellStyle name="Texto Explicativo" xfId="56"/>
    <cellStyle name="Título" xfId="57"/>
    <cellStyle name="Título 1" xfId="58"/>
    <cellStyle name="Título 1 1" xfId="59"/>
    <cellStyle name="Título 2" xfId="60"/>
    <cellStyle name="Título 3" xfId="61"/>
    <cellStyle name="Título 4" xfId="62"/>
    <cellStyle name="Título 5" xfId="63"/>
    <cellStyle name="Total" xfId="64"/>
    <cellStyle name="Comma" xfId="65"/>
  </cellStyles>
  <dxfs count="2">
    <dxf>
      <fill>
        <patternFill>
          <bgColor indexed="11"/>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600075</xdr:colOff>
      <xdr:row>0</xdr:row>
      <xdr:rowOff>114300</xdr:rowOff>
    </xdr:from>
    <xdr:to>
      <xdr:col>8</xdr:col>
      <xdr:colOff>762000</xdr:colOff>
      <xdr:row>5</xdr:row>
      <xdr:rowOff>152400</xdr:rowOff>
    </xdr:to>
    <xdr:pic>
      <xdr:nvPicPr>
        <xdr:cNvPr id="1" name="Picture 1"/>
        <xdr:cNvPicPr preferRelativeResize="1">
          <a:picLocks noChangeAspect="1"/>
        </xdr:cNvPicPr>
      </xdr:nvPicPr>
      <xdr:blipFill>
        <a:blip r:embed="rId1"/>
        <a:stretch>
          <a:fillRect/>
        </a:stretch>
      </xdr:blipFill>
      <xdr:spPr>
        <a:xfrm>
          <a:off x="7391400" y="114300"/>
          <a:ext cx="9144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85725</xdr:rowOff>
    </xdr:from>
    <xdr:to>
      <xdr:col>7</xdr:col>
      <xdr:colOff>723900</xdr:colOff>
      <xdr:row>4</xdr:row>
      <xdr:rowOff>104775</xdr:rowOff>
    </xdr:to>
    <xdr:pic>
      <xdr:nvPicPr>
        <xdr:cNvPr id="1" name="Picture 4" descr="LOGO 2017"/>
        <xdr:cNvPicPr preferRelativeResize="1">
          <a:picLocks noChangeAspect="1"/>
        </xdr:cNvPicPr>
      </xdr:nvPicPr>
      <xdr:blipFill>
        <a:blip r:embed="rId1"/>
        <a:stretch>
          <a:fillRect/>
        </a:stretch>
      </xdr:blipFill>
      <xdr:spPr>
        <a:xfrm>
          <a:off x="5981700" y="85725"/>
          <a:ext cx="16383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371475</xdr:colOff>
      <xdr:row>0</xdr:row>
      <xdr:rowOff>66675</xdr:rowOff>
    </xdr:from>
    <xdr:to>
      <xdr:col>13</xdr:col>
      <xdr:colOff>476250</xdr:colOff>
      <xdr:row>5</xdr:row>
      <xdr:rowOff>152400</xdr:rowOff>
    </xdr:to>
    <xdr:pic>
      <xdr:nvPicPr>
        <xdr:cNvPr id="1" name="Picture 1"/>
        <xdr:cNvPicPr preferRelativeResize="1">
          <a:picLocks noChangeAspect="1"/>
        </xdr:cNvPicPr>
      </xdr:nvPicPr>
      <xdr:blipFill>
        <a:blip r:embed="rId1"/>
        <a:stretch>
          <a:fillRect/>
        </a:stretch>
      </xdr:blipFill>
      <xdr:spPr>
        <a:xfrm>
          <a:off x="7781925" y="66675"/>
          <a:ext cx="923925"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0</xdr:row>
      <xdr:rowOff>19050</xdr:rowOff>
    </xdr:from>
    <xdr:to>
      <xdr:col>7</xdr:col>
      <xdr:colOff>0</xdr:colOff>
      <xdr:row>5</xdr:row>
      <xdr:rowOff>9525</xdr:rowOff>
    </xdr:to>
    <xdr:pic>
      <xdr:nvPicPr>
        <xdr:cNvPr id="1" name="Picture 1"/>
        <xdr:cNvPicPr preferRelativeResize="1">
          <a:picLocks noChangeAspect="1"/>
        </xdr:cNvPicPr>
      </xdr:nvPicPr>
      <xdr:blipFill>
        <a:blip r:embed="rId1"/>
        <a:stretch>
          <a:fillRect/>
        </a:stretch>
      </xdr:blipFill>
      <xdr:spPr>
        <a:xfrm>
          <a:off x="5629275" y="19050"/>
          <a:ext cx="695325"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1533525</xdr:colOff>
      <xdr:row>28</xdr:row>
      <xdr:rowOff>114300</xdr:rowOff>
    </xdr:from>
    <xdr:to>
      <xdr:col>3</xdr:col>
      <xdr:colOff>76200</xdr:colOff>
      <xdr:row>31</xdr:row>
      <xdr:rowOff>0</xdr:rowOff>
    </xdr:to>
    <xdr:pic>
      <xdr:nvPicPr>
        <xdr:cNvPr id="1" name="Picture 3"/>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533525" y="8067675"/>
          <a:ext cx="2952750" cy="371475"/>
        </a:xfrm>
        <a:prstGeom prst="rect">
          <a:avLst/>
        </a:prstGeom>
        <a:noFill/>
        <a:ln w="9525" cmpd="sng">
          <a:noFill/>
        </a:ln>
      </xdr:spPr>
    </xdr:pic>
    <xdr:clientData/>
  </xdr:twoCellAnchor>
  <xdr:twoCellAnchor>
    <xdr:from>
      <xdr:col>5</xdr:col>
      <xdr:colOff>552450</xdr:colOff>
      <xdr:row>20</xdr:row>
      <xdr:rowOff>28575</xdr:rowOff>
    </xdr:from>
    <xdr:to>
      <xdr:col>14</xdr:col>
      <xdr:colOff>114300</xdr:colOff>
      <xdr:row>21</xdr:row>
      <xdr:rowOff>247650</xdr:rowOff>
    </xdr:to>
    <xdr:sp>
      <xdr:nvSpPr>
        <xdr:cNvPr id="2" name="AutoShape 23"/>
        <xdr:cNvSpPr>
          <a:spLocks/>
        </xdr:cNvSpPr>
      </xdr:nvSpPr>
      <xdr:spPr>
        <a:xfrm>
          <a:off x="7219950" y="5400675"/>
          <a:ext cx="5162550" cy="419100"/>
        </a:xfrm>
        <a:prstGeom prst="leftArrowCallout">
          <a:avLst/>
        </a:prstGeom>
        <a:solidFill>
          <a:srgbClr val="0000FF"/>
        </a:solidFill>
        <a:ln w="9525" cmpd="sng">
          <a:solidFill>
            <a:srgbClr val="000000"/>
          </a:solidFill>
          <a:headEnd type="none"/>
          <a:tailEnd type="none"/>
        </a:ln>
      </xdr:spPr>
      <xdr:txBody>
        <a:bodyPr vertOverflow="clip" wrap="square" lIns="27432" tIns="18288" rIns="0" bIns="0"/>
        <a:p>
          <a:pPr algn="l">
            <a:defRPr/>
          </a:pPr>
          <a:r>
            <a:rPr lang="en-US" cap="none" sz="600" b="1" i="0" u="none" baseline="0">
              <a:solidFill>
                <a:srgbClr val="FFFF00"/>
              </a:solidFill>
              <a:latin typeface="Arial"/>
              <a:ea typeface="Arial"/>
              <a:cs typeface="Arial"/>
            </a:rPr>
            <a:t>OS PERCENTUAIS DE ISS FORAM CALCULADOS CONSIDERANDO QUE A MÃO-DE-OBRA CORRESPONDE A BASE DE CÁLCULO DO PREÇO TOTAL DA OBRA DECLARADO PELO TOMADOR.</a:t>
          </a:r>
        </a:p>
      </xdr:txBody>
    </xdr:sp>
    <xdr:clientData/>
  </xdr:twoCellAnchor>
  <xdr:twoCellAnchor>
    <xdr:from>
      <xdr:col>5</xdr:col>
      <xdr:colOff>85725</xdr:colOff>
      <xdr:row>22</xdr:row>
      <xdr:rowOff>447675</xdr:rowOff>
    </xdr:from>
    <xdr:to>
      <xdr:col>13</xdr:col>
      <xdr:colOff>257175</xdr:colOff>
      <xdr:row>23</xdr:row>
      <xdr:rowOff>161925</xdr:rowOff>
    </xdr:to>
    <xdr:sp>
      <xdr:nvSpPr>
        <xdr:cNvPr id="3" name="AutoShape 25"/>
        <xdr:cNvSpPr>
          <a:spLocks/>
        </xdr:cNvSpPr>
      </xdr:nvSpPr>
      <xdr:spPr>
        <a:xfrm>
          <a:off x="6753225" y="6400800"/>
          <a:ext cx="5162550" cy="323850"/>
        </a:xfrm>
        <a:prstGeom prst="leftArrowCallout">
          <a:avLst/>
        </a:prstGeom>
        <a:solidFill>
          <a:srgbClr val="0000FF"/>
        </a:solidFill>
        <a:ln w="9525" cmpd="sng">
          <a:solidFill>
            <a:srgbClr val="000000"/>
          </a:solidFill>
          <a:headEnd type="none"/>
          <a:tailEnd type="none"/>
        </a:ln>
      </xdr:spPr>
      <xdr:txBody>
        <a:bodyPr vertOverflow="clip" wrap="square" lIns="27432" tIns="18288" rIns="0" bIns="0"/>
        <a:p>
          <a:pPr algn="l">
            <a:defRPr/>
          </a:pPr>
          <a:r>
            <a:rPr lang="en-US" cap="none" sz="600" b="1" i="0" u="none" baseline="0">
              <a:solidFill>
                <a:srgbClr val="FFFF00"/>
              </a:solidFill>
              <a:latin typeface="Arial"/>
              <a:ea typeface="Arial"/>
              <a:cs typeface="Arial"/>
            </a:rPr>
            <a:t>O VALOR DO BDI SÓ É CALCULADO APÓS O PREENCHIMENTO DE TODAS AS CÉLULAS EM AMARELO!</a:t>
          </a:r>
        </a:p>
      </xdr:txBody>
    </xdr:sp>
    <xdr:clientData/>
  </xdr:twoCellAnchor>
  <xdr:twoCellAnchor>
    <xdr:from>
      <xdr:col>0</xdr:col>
      <xdr:colOff>28575</xdr:colOff>
      <xdr:row>0</xdr:row>
      <xdr:rowOff>85725</xdr:rowOff>
    </xdr:from>
    <xdr:to>
      <xdr:col>5</xdr:col>
      <xdr:colOff>9525</xdr:colOff>
      <xdr:row>0</xdr:row>
      <xdr:rowOff>666750</xdr:rowOff>
    </xdr:to>
    <xdr:sp>
      <xdr:nvSpPr>
        <xdr:cNvPr id="4" name="AutoShape 27"/>
        <xdr:cNvSpPr>
          <a:spLocks/>
        </xdr:cNvSpPr>
      </xdr:nvSpPr>
      <xdr:spPr>
        <a:xfrm>
          <a:off x="28575" y="85725"/>
          <a:ext cx="6648450" cy="581025"/>
        </a:xfrm>
        <a:prstGeom prst="roundRect">
          <a:avLst/>
        </a:prstGeom>
        <a:solidFill>
          <a:srgbClr val="0000FF"/>
        </a:solidFill>
        <a:ln w="9525" cmpd="sng">
          <a:solidFill>
            <a:srgbClr val="000000"/>
          </a:solidFill>
          <a:headEnd type="none"/>
          <a:tailEnd type="none"/>
        </a:ln>
      </xdr:spPr>
      <xdr:txBody>
        <a:bodyPr vertOverflow="clip" wrap="square" lIns="36576" tIns="32004" rIns="36576" bIns="0"/>
        <a:p>
          <a:pPr algn="ctr">
            <a:defRPr/>
          </a:pPr>
          <a:r>
            <a:rPr lang="en-US" cap="none" sz="1600" b="0" i="0" u="none" baseline="0">
              <a:solidFill>
                <a:srgbClr val="FFFF00"/>
              </a:solidFill>
              <a:latin typeface="Arial"/>
              <a:ea typeface="Arial"/>
              <a:cs typeface="Arial"/>
            </a:rPr>
            <a:t>**********ALTERAR SOMENTE AS CÉLULAS AMARELAS***********
</a:t>
          </a:r>
          <a:r>
            <a:rPr lang="en-US" cap="none" sz="1600" b="0" i="0" u="none" baseline="0">
              <a:solidFill>
                <a:srgbClr val="FFFF00"/>
              </a:solidFill>
              <a:latin typeface="Arial"/>
              <a:ea typeface="Arial"/>
              <a:cs typeface="Arial"/>
            </a:rPr>
            <a:t>(Atentar para as observações nos quadros na lateral direita!)</a:t>
          </a:r>
        </a:p>
      </xdr:txBody>
    </xdr:sp>
    <xdr:clientData/>
  </xdr:twoCellAnchor>
  <xdr:twoCellAnchor>
    <xdr:from>
      <xdr:col>7</xdr:col>
      <xdr:colOff>180975</xdr:colOff>
      <xdr:row>25</xdr:row>
      <xdr:rowOff>180975</xdr:rowOff>
    </xdr:from>
    <xdr:to>
      <xdr:col>13</xdr:col>
      <xdr:colOff>247650</xdr:colOff>
      <xdr:row>28</xdr:row>
      <xdr:rowOff>57150</xdr:rowOff>
    </xdr:to>
    <xdr:sp>
      <xdr:nvSpPr>
        <xdr:cNvPr id="5" name="AutoShape 30"/>
        <xdr:cNvSpPr>
          <a:spLocks/>
        </xdr:cNvSpPr>
      </xdr:nvSpPr>
      <xdr:spPr>
        <a:xfrm>
          <a:off x="8181975" y="7572375"/>
          <a:ext cx="3724275" cy="438150"/>
        </a:xfrm>
        <a:prstGeom prst="borderCallout2">
          <a:avLst>
            <a:gd name="adj1" fmla="val -89898"/>
            <a:gd name="adj2" fmla="val -63041"/>
            <a:gd name="adj3" fmla="val -73018"/>
            <a:gd name="adj4" fmla="val -23912"/>
            <a:gd name="adj5" fmla="val -52046"/>
            <a:gd name="adj6" fmla="val -23912"/>
          </a:avLst>
        </a:prstGeom>
        <a:solidFill>
          <a:srgbClr val="0000FF"/>
        </a:solidFill>
        <a:ln w="9525" cmpd="sng">
          <a:solidFill>
            <a:srgbClr val="000000"/>
          </a:solidFill>
          <a:headEnd type="none"/>
          <a:tailEnd type="none"/>
        </a:ln>
      </xdr:spPr>
      <xdr:txBody>
        <a:bodyPr vertOverflow="clip" wrap="square" lIns="27432" tIns="18288" rIns="0" bIns="0"/>
        <a:p>
          <a:pPr algn="l">
            <a:defRPr/>
          </a:pPr>
          <a:r>
            <a:rPr lang="en-US" cap="none" sz="600" b="1" i="0" u="none" baseline="0">
              <a:solidFill>
                <a:srgbClr val="FFFF00"/>
              </a:solidFill>
              <a:latin typeface="Arial"/>
              <a:ea typeface="Arial"/>
              <a:cs typeface="Arial"/>
            </a:rPr>
            <a:t>SE O BDI CALCULADO ESTIVER NO INTERVALO DE LIMITES DO BDI ESTA CÉLULA INDICARÁ "OK", CASO CONTRÁRIO INDICARÁ "INADEQUADO" E OS COMPONENTES DO BDI DEVEM SER REDISTRIBUÍDOS ATÉ QUE TODAS OS LIMITANTES ACEITOS PELO TCU SEJAM ATENDIDOS!</a:t>
          </a:r>
        </a:p>
      </xdr:txBody>
    </xdr:sp>
    <xdr:clientData/>
  </xdr:twoCellAnchor>
  <xdr:twoCellAnchor>
    <xdr:from>
      <xdr:col>0</xdr:col>
      <xdr:colOff>0</xdr:colOff>
      <xdr:row>47</xdr:row>
      <xdr:rowOff>66675</xdr:rowOff>
    </xdr:from>
    <xdr:to>
      <xdr:col>4</xdr:col>
      <xdr:colOff>1209675</xdr:colOff>
      <xdr:row>49</xdr:row>
      <xdr:rowOff>133350</xdr:rowOff>
    </xdr:to>
    <xdr:sp>
      <xdr:nvSpPr>
        <xdr:cNvPr id="6" name="AutoShape 31"/>
        <xdr:cNvSpPr>
          <a:spLocks/>
        </xdr:cNvSpPr>
      </xdr:nvSpPr>
      <xdr:spPr>
        <a:xfrm>
          <a:off x="0" y="12201525"/>
          <a:ext cx="6648450" cy="552450"/>
        </a:xfrm>
        <a:prstGeom prst="roundRect">
          <a:avLst/>
        </a:prstGeom>
        <a:solidFill>
          <a:srgbClr val="0000FF"/>
        </a:solidFill>
        <a:ln w="9525" cmpd="sng">
          <a:solidFill>
            <a:srgbClr val="000000"/>
          </a:solidFill>
          <a:headEnd type="none"/>
          <a:tailEnd type="none"/>
        </a:ln>
      </xdr:spPr>
      <xdr:txBody>
        <a:bodyPr vertOverflow="clip" wrap="square" lIns="27432" tIns="18288" rIns="0" bIns="0"/>
        <a:p>
          <a:pPr algn="l">
            <a:defRPr/>
          </a:pPr>
          <a:r>
            <a:rPr lang="en-US" cap="none" sz="700" b="1" i="0" u="none" baseline="0">
              <a:solidFill>
                <a:srgbClr val="FFFF00"/>
              </a:solidFill>
              <a:latin typeface="Arial"/>
              <a:ea typeface="Arial"/>
              <a:cs typeface="Arial"/>
            </a:rPr>
            <a:t>OBS:
</a:t>
          </a:r>
          <a:r>
            <a:rPr lang="en-US" cap="none" sz="700" b="1" i="0" u="none" baseline="0">
              <a:solidFill>
                <a:srgbClr val="FFFF00"/>
              </a:solidFill>
              <a:latin typeface="Arial"/>
              <a:ea typeface="Arial"/>
              <a:cs typeface="Arial"/>
            </a:rPr>
            <a:t>(*) - PODE HAVER GARANTIA DESDE QUE PREVISTO NO EDITAL DA LICITAÇÃO E NO CONTRATO DE EXECUÇÃO.
</a:t>
          </a:r>
          <a:r>
            <a:rPr lang="en-US" cap="none" sz="700" b="1" i="0" u="none" baseline="0">
              <a:solidFill>
                <a:srgbClr val="FFFF00"/>
              </a:solidFill>
              <a:latin typeface="Arial"/>
              <a:ea typeface="Arial"/>
              <a:cs typeface="Arial"/>
            </a:rPr>
            <a:t>(**) - PODEM SER ACEITOS OUTROS PERCENTUAIS DE ISS DESDE QUE DEVIDAMENTE EMBASADOS NA LEGISLAÇÃO MUNICIPAL.</a:t>
          </a:r>
        </a:p>
      </xdr:txBody>
    </xdr:sp>
    <xdr:clientData/>
  </xdr:twoCellAnchor>
  <xdr:twoCellAnchor>
    <xdr:from>
      <xdr:col>6</xdr:col>
      <xdr:colOff>276225</xdr:colOff>
      <xdr:row>12</xdr:row>
      <xdr:rowOff>295275</xdr:rowOff>
    </xdr:from>
    <xdr:to>
      <xdr:col>19</xdr:col>
      <xdr:colOff>428625</xdr:colOff>
      <xdr:row>19</xdr:row>
      <xdr:rowOff>152400</xdr:rowOff>
    </xdr:to>
    <xdr:sp>
      <xdr:nvSpPr>
        <xdr:cNvPr id="7" name="AutoShape 34"/>
        <xdr:cNvSpPr>
          <a:spLocks/>
        </xdr:cNvSpPr>
      </xdr:nvSpPr>
      <xdr:spPr>
        <a:xfrm>
          <a:off x="7543800" y="3810000"/>
          <a:ext cx="8201025" cy="1514475"/>
        </a:xfrm>
        <a:prstGeom prst="borderCallout2">
          <a:avLst>
            <a:gd name="adj1" fmla="val -58245"/>
            <a:gd name="adj2" fmla="val -102199"/>
            <a:gd name="adj3" fmla="val -54527"/>
            <a:gd name="adj4" fmla="val -42453"/>
            <a:gd name="adj5" fmla="val -50930"/>
            <a:gd name="adj6" fmla="val -42453"/>
          </a:avLst>
        </a:prstGeom>
        <a:solidFill>
          <a:srgbClr val="0000FF"/>
        </a:solidFill>
        <a:ln w="9525" cmpd="sng">
          <a:solidFill>
            <a:srgbClr val="000000"/>
          </a:solidFill>
          <a:headEnd type="none"/>
          <a:tailEnd type="none"/>
        </a:ln>
      </xdr:spPr>
      <xdr:txBody>
        <a:bodyPr vertOverflow="clip" wrap="square" lIns="27432" tIns="18288" rIns="0" bIns="0"/>
        <a:p>
          <a:pPr algn="l">
            <a:defRPr/>
          </a:pPr>
          <a:r>
            <a:rPr lang="en-US" cap="none" sz="600" b="1" i="0" u="none" baseline="0">
              <a:solidFill>
                <a:srgbClr val="FFFF00"/>
              </a:solidFill>
              <a:latin typeface="Arial"/>
              <a:ea typeface="Arial"/>
              <a:cs typeface="Arial"/>
            </a:rPr>
            <a:t>Foi publicada, em 19 de julho de 2013, a Lei n</a:t>
          </a:r>
          <a:r>
            <a:rPr lang="en-US" cap="none" sz="600" b="1" i="0" u="none" baseline="0">
              <a:solidFill>
                <a:srgbClr val="FFFF00"/>
              </a:solidFill>
              <a:latin typeface="Arial"/>
              <a:ea typeface="Arial"/>
              <a:cs typeface="Arial"/>
            </a:rPr>
            <a:t>°</a:t>
          </a:r>
          <a:r>
            <a:rPr lang="en-US" cap="none" sz="600" b="1" i="0" u="none" baseline="0">
              <a:solidFill>
                <a:srgbClr val="FFFF00"/>
              </a:solidFill>
              <a:latin typeface="Arial"/>
              <a:ea typeface="Arial"/>
              <a:cs typeface="Arial"/>
            </a:rPr>
            <a:t> 12.844/2013 que altera os artigos 7º, 8º, 9º e o Anexo I da Lei n</a:t>
          </a:r>
          <a:r>
            <a:rPr lang="en-US" cap="none" sz="600" b="1" i="0" u="none" baseline="0">
              <a:solidFill>
                <a:srgbClr val="FFFF00"/>
              </a:solidFill>
              <a:latin typeface="Arial"/>
              <a:ea typeface="Arial"/>
              <a:cs typeface="Arial"/>
            </a:rPr>
            <a:t>°</a:t>
          </a:r>
          <a:r>
            <a:rPr lang="en-US" cap="none" sz="600" b="1" i="0" u="none" baseline="0">
              <a:solidFill>
                <a:srgbClr val="FFFF00"/>
              </a:solidFill>
              <a:latin typeface="Arial"/>
              <a:ea typeface="Arial"/>
              <a:cs typeface="Arial"/>
            </a:rPr>
            <a:t> 12.546/2011 e o artigo 14, da Lei n</a:t>
          </a:r>
          <a:r>
            <a:rPr lang="en-US" cap="none" sz="600" b="1" i="0" u="none" baseline="0">
              <a:solidFill>
                <a:srgbClr val="FFFF00"/>
              </a:solidFill>
              <a:latin typeface="Arial"/>
              <a:ea typeface="Arial"/>
              <a:cs typeface="Arial"/>
            </a:rPr>
            <a:t>°</a:t>
          </a:r>
          <a:r>
            <a:rPr lang="en-US" cap="none" sz="600" b="1" i="0" u="none" baseline="0">
              <a:solidFill>
                <a:srgbClr val="FFFF00"/>
              </a:solidFill>
              <a:latin typeface="Arial"/>
              <a:ea typeface="Arial"/>
              <a:cs typeface="Arial"/>
            </a:rPr>
            <a:t> 11.774/2008, alterando os setores a serem beneficiados com o regime de desoneração da folha de pagamentos que substitui a contribuição previdenciária patronal de 20%, sobre o total da folha de pagamento pela contribuição previdenciária sobre a receita bruta.
</a:t>
          </a:r>
          <a:r>
            <a:rPr lang="en-US" cap="none" sz="600" b="1" i="0" u="none" baseline="0">
              <a:solidFill>
                <a:srgbClr val="FFFF00"/>
              </a:solidFill>
              <a:latin typeface="Arial"/>
              <a:ea typeface="Arial"/>
              <a:cs typeface="Arial"/>
            </a:rPr>
            <a:t>Com essa alteração os setores a seguir ficam sujeitos ao recolhimento da contribuição previdenciária à alíquota de 2% sobre o valor da receita bruta.
</a:t>
          </a:r>
          <a:r>
            <a:rPr lang="en-US" cap="none" sz="600" b="1" i="0" u="none" baseline="0">
              <a:solidFill>
                <a:srgbClr val="FFFF00"/>
              </a:solidFill>
              <a:latin typeface="Arial"/>
              <a:ea typeface="Arial"/>
              <a:cs typeface="Arial"/>
            </a:rPr>
            <a:t>=&gt;Construção Civil, enquadrados nos seguintes grupos da CNAE 2.0: 
</a:t>
          </a:r>
          <a:r>
            <a:rPr lang="en-US" cap="none" sz="600" b="1" i="0" u="none" baseline="0">
              <a:solidFill>
                <a:srgbClr val="FFFF00"/>
              </a:solidFill>
              <a:latin typeface="Arial"/>
              <a:ea typeface="Arial"/>
              <a:cs typeface="Arial"/>
            </a:rPr>
            <a:t>- 412 – Construção de Edifícios;
</a:t>
          </a:r>
          <a:r>
            <a:rPr lang="en-US" cap="none" sz="600" b="1" i="0" u="none" baseline="0">
              <a:solidFill>
                <a:srgbClr val="FFFF00"/>
              </a:solidFill>
              <a:latin typeface="Arial"/>
              <a:ea typeface="Arial"/>
              <a:cs typeface="Arial"/>
            </a:rPr>
            <a:t>- 432 – Instalações Elétricas, Hidráulicas e Outras Instalações em Construções;
</a:t>
          </a:r>
          <a:r>
            <a:rPr lang="en-US" cap="none" sz="600" b="1" i="0" u="none" baseline="0">
              <a:solidFill>
                <a:srgbClr val="FFFF00"/>
              </a:solidFill>
              <a:latin typeface="Arial"/>
              <a:ea typeface="Arial"/>
              <a:cs typeface="Arial"/>
            </a:rPr>
            <a:t>- 433 – Obras de Acabamento;
</a:t>
          </a:r>
          <a:r>
            <a:rPr lang="en-US" cap="none" sz="600" b="1" i="0" u="none" baseline="0">
              <a:solidFill>
                <a:srgbClr val="FFFF00"/>
              </a:solidFill>
              <a:latin typeface="Arial"/>
              <a:ea typeface="Arial"/>
              <a:cs typeface="Arial"/>
            </a:rPr>
            <a:t>- 439 – Outros Serviços Especializados para Construção (4391-6 – Obras de Fundações e 4399-1 – Serviços Especializados para Construção não especificados anteriormente).
</a:t>
          </a:r>
          <a:r>
            <a:rPr lang="en-US" cap="none" sz="600" b="1" i="0" u="none" baseline="0">
              <a:solidFill>
                <a:srgbClr val="FFFF00"/>
              </a:solidFill>
              <a:latin typeface="Arial"/>
              <a:ea typeface="Arial"/>
              <a:cs typeface="Arial"/>
            </a:rPr>
            <a:t>=&gt;Construção de Obras de Infraestrutura, enquadrados nos seguintes grupos da CNAE 2.0:
</a:t>
          </a:r>
          <a:r>
            <a:rPr lang="en-US" cap="none" sz="600" b="1" i="0" u="none" baseline="0">
              <a:solidFill>
                <a:srgbClr val="FFFF00"/>
              </a:solidFill>
              <a:latin typeface="Arial"/>
              <a:ea typeface="Arial"/>
              <a:cs typeface="Arial"/>
            </a:rPr>
            <a:t>- 421 – Construção de Rodovias, Ferrovias, Obras Urbanas e Obras-de-Arte Especiais;
</a:t>
          </a:r>
          <a:r>
            <a:rPr lang="en-US" cap="none" sz="600" b="1" i="0" u="none" baseline="0">
              <a:solidFill>
                <a:srgbClr val="FFFF00"/>
              </a:solidFill>
              <a:latin typeface="Arial"/>
              <a:ea typeface="Arial"/>
              <a:cs typeface="Arial"/>
            </a:rPr>
            <a:t>- 422 – Obras de Infra-Estrutura para Energia Elétrica, Telecomunicações, Água, Esgoto e Transporte Por Dutos;
</a:t>
          </a:r>
          <a:r>
            <a:rPr lang="en-US" cap="none" sz="600" b="1" i="0" u="none" baseline="0">
              <a:solidFill>
                <a:srgbClr val="FFFF00"/>
              </a:solidFill>
              <a:latin typeface="Arial"/>
              <a:ea typeface="Arial"/>
              <a:cs typeface="Arial"/>
            </a:rPr>
            <a:t>- 429 – Construção de Outras Obras de Infra-Estrutura;
</a:t>
          </a:r>
          <a:r>
            <a:rPr lang="en-US" cap="none" sz="600" b="1" i="0" u="none" baseline="0">
              <a:solidFill>
                <a:srgbClr val="FFFF00"/>
              </a:solidFill>
              <a:latin typeface="Arial"/>
              <a:ea typeface="Arial"/>
              <a:cs typeface="Arial"/>
            </a:rPr>
            <a:t>- 431 – Demolição e Preparação do Terreno</a:t>
          </a:r>
        </a:p>
      </xdr:txBody>
    </xdr:sp>
    <xdr:clientData/>
  </xdr:twoCellAnchor>
  <xdr:twoCellAnchor>
    <xdr:from>
      <xdr:col>6</xdr:col>
      <xdr:colOff>428625</xdr:colOff>
      <xdr:row>0</xdr:row>
      <xdr:rowOff>123825</xdr:rowOff>
    </xdr:from>
    <xdr:to>
      <xdr:col>20</xdr:col>
      <xdr:colOff>171450</xdr:colOff>
      <xdr:row>12</xdr:row>
      <xdr:rowOff>228600</xdr:rowOff>
    </xdr:to>
    <xdr:sp>
      <xdr:nvSpPr>
        <xdr:cNvPr id="8" name="AutoShape 35"/>
        <xdr:cNvSpPr>
          <a:spLocks/>
        </xdr:cNvSpPr>
      </xdr:nvSpPr>
      <xdr:spPr>
        <a:xfrm>
          <a:off x="7696200" y="123825"/>
          <a:ext cx="8401050" cy="3619500"/>
        </a:xfrm>
        <a:prstGeom prst="borderCallout2">
          <a:avLst>
            <a:gd name="adj1" fmla="val -55666"/>
            <a:gd name="adj2" fmla="val 6055"/>
            <a:gd name="adj3" fmla="val -53513"/>
            <a:gd name="adj4" fmla="val -46620"/>
            <a:gd name="adj5" fmla="val -50907"/>
            <a:gd name="adj6" fmla="val -46620"/>
          </a:avLst>
        </a:prstGeom>
        <a:solidFill>
          <a:srgbClr val="0000FF"/>
        </a:solidFill>
        <a:ln w="9525" cmpd="sng">
          <a:solidFill>
            <a:srgbClr val="000000"/>
          </a:solidFill>
          <a:headEnd type="none"/>
          <a:tailEnd type="none"/>
        </a:ln>
      </xdr:spPr>
      <xdr:txBody>
        <a:bodyPr vertOverflow="clip" wrap="square" lIns="27432" tIns="18288" rIns="0" bIns="0"/>
        <a:p>
          <a:pPr algn="l">
            <a:defRPr/>
          </a:pPr>
          <a:r>
            <a:rPr lang="en-US" cap="none" sz="600" b="1" i="0" u="none" baseline="0">
              <a:solidFill>
                <a:srgbClr val="FFFF00"/>
              </a:solidFill>
              <a:latin typeface="Arial"/>
              <a:ea typeface="Arial"/>
              <a:cs typeface="Arial"/>
            </a:rPr>
            <a:t>=&gt; Para o tipo de obra “</a:t>
          </a:r>
          <a:r>
            <a:rPr lang="en-US" cap="none" sz="600" b="1" i="0" u="sng" baseline="0">
              <a:solidFill>
                <a:srgbClr val="FFFF00"/>
              </a:solidFill>
              <a:latin typeface="Arial"/>
              <a:ea typeface="Arial"/>
              <a:cs typeface="Arial"/>
            </a:rPr>
            <a:t>Construção de Edifícios</a:t>
          </a:r>
          <a:r>
            <a:rPr lang="en-US" cap="none" sz="600" b="1" i="0" u="none" baseline="0">
              <a:solidFill>
                <a:srgbClr val="FFFF00"/>
              </a:solidFill>
              <a:latin typeface="Arial"/>
              <a:ea typeface="Arial"/>
              <a:cs typeface="Arial"/>
            </a:rPr>
            <a:t>” enquadram-se: a construção e reforma de: edifícios, unidades habitacionais, escolas, hospitais, hotéis, restaurantes, armazéns e depósitos, edifícios para uso agropecuário, estações para trens e metropolitanos, estádios esportivos e quadras cobertas, instalações para embarque e desembarque de passageiros (em aeroportos, rodoviárias, portos, etc.), penitenciárias e presídios, a construção de edifícios industriais (fábricas, oficinas, galpões industriais, etc.), conforme classificação 4120-4 do CNAE 2.0. Também enquadram-se pórticos, mirantes e outros edifícios de finalidade turística.
</a:t>
          </a:r>
          <a:r>
            <a:rPr lang="en-US" cap="none" sz="600" b="1" i="0" u="none" baseline="0">
              <a:solidFill>
                <a:srgbClr val="FFFF00"/>
              </a:solidFill>
              <a:latin typeface="Arial"/>
              <a:ea typeface="Arial"/>
              <a:cs typeface="Arial"/>
            </a:rPr>
            <a:t>
</a:t>
          </a:r>
          <a:r>
            <a:rPr lang="en-US" cap="none" sz="600" b="1" i="0" u="none" baseline="0">
              <a:solidFill>
                <a:srgbClr val="FFFF00"/>
              </a:solidFill>
              <a:latin typeface="Arial"/>
              <a:ea typeface="Arial"/>
              <a:cs typeface="Arial"/>
            </a:rPr>
            <a:t>=&gt; Para o tipo de obra “</a:t>
          </a:r>
          <a:r>
            <a:rPr lang="en-US" cap="none" sz="600" b="1" i="0" u="sng" baseline="0">
              <a:solidFill>
                <a:srgbClr val="FFFF00"/>
              </a:solidFill>
              <a:latin typeface="Arial"/>
              <a:ea typeface="Arial"/>
              <a:cs typeface="Arial"/>
            </a:rPr>
            <a:t>Construção de Rodovias e Ferrovias</a:t>
          </a:r>
          <a:r>
            <a:rPr lang="en-US" cap="none" sz="600" b="1" i="0" u="none" baseline="0">
              <a:solidFill>
                <a:srgbClr val="FFFF00"/>
              </a:solidFill>
              <a:latin typeface="Arial"/>
              <a:ea typeface="Arial"/>
              <a:cs typeface="Arial"/>
            </a:rPr>
            <a:t>” enquadram-se: a construção e recuperação de: auto-estradas, rodovias e outras vias não-urbanas para passagem de veículos, vias férreas de superfície ou subterrâneas (inclusive para metropolitanos), pistas de aeroportos. Esta classe compreende também: a pavimentação de auto-estradas, rodovias e outras vias não-urbanas; construção de pontes, viadutos e túneis; a instalação de barreiras acústicas; a construção de praças de pedágio; a sinalização com pintura em rodovias e aeroportos; a instalação de placas de sinalização de tráfego e semelhantes, conforme classificação 4211-1 do CNAE 2.0. Também enquadram-se a construção, pavimentação e sinalização de vias urbanas, ruas e locais para estacionamento de veículos; a construção de praças e calçadas para pedestres; elevados, passarelas e ciclovias; metrô e VLT.
</a:t>
          </a:r>
          <a:r>
            <a:rPr lang="en-US" cap="none" sz="600" b="1" i="0" u="none" baseline="0">
              <a:solidFill>
                <a:srgbClr val="FFFF00"/>
              </a:solidFill>
              <a:latin typeface="Arial"/>
              <a:ea typeface="Arial"/>
              <a:cs typeface="Arial"/>
            </a:rPr>
            <a:t>
</a:t>
          </a:r>
          <a:r>
            <a:rPr lang="en-US" cap="none" sz="600" b="1" i="0" u="none" baseline="0">
              <a:solidFill>
                <a:srgbClr val="FFFF00"/>
              </a:solidFill>
              <a:latin typeface="Arial"/>
              <a:ea typeface="Arial"/>
              <a:cs typeface="Arial"/>
            </a:rPr>
            <a:t>=&gt; Para o tipo de obra “</a:t>
          </a:r>
          <a:r>
            <a:rPr lang="en-US" cap="none" sz="600" b="1" i="0" u="sng" baseline="0">
              <a:solidFill>
                <a:srgbClr val="FFFF00"/>
              </a:solidFill>
              <a:latin typeface="Arial"/>
              <a:ea typeface="Arial"/>
              <a:cs typeface="Arial"/>
            </a:rPr>
            <a:t>Construção de Redes de Abastecimento de Água, Coleta de Esgoto e Construções Correlatas</a:t>
          </a:r>
          <a:r>
            <a:rPr lang="en-US" cap="none" sz="600" b="1" i="0" u="none" baseline="0">
              <a:solidFill>
                <a:srgbClr val="FFFF00"/>
              </a:solidFill>
              <a:latin typeface="Arial"/>
              <a:ea typeface="Arial"/>
              <a:cs typeface="Arial"/>
            </a:rPr>
            <a:t>” enquadram-se: a construção de sistemas para o abastecimento de água tratada: reservatórios de distribuição, estações elevatórias de bombeamento, linhas principais de adução de longa e média distância e redes de distribuição de água; a construção de redes de coleta de esgoto, inclusive de interceptores, estações de tratamento de esgoto (ETE), estações de bombeamento de esgoto (EBE); a construção de galerias pluviais (obras de micro e macro drenagem). Esta classe compreende também: as obras de irrigação (canais); a manutenção de redes de abastecimento de água tratada; a manutenção de redes de coleta e de sistemas de tratamento de esgoto, conforme classificação 4222-7 do CNAE 2.0. Enquadra-se ainda a construção de estações de tratamento de água (ETA).
</a:t>
          </a:r>
          <a:r>
            <a:rPr lang="en-US" cap="none" sz="600" b="1" i="0" u="none" baseline="0">
              <a:solidFill>
                <a:srgbClr val="FFFF00"/>
              </a:solidFill>
              <a:latin typeface="Arial"/>
              <a:ea typeface="Arial"/>
              <a:cs typeface="Arial"/>
            </a:rPr>
            <a:t>
</a:t>
          </a:r>
          <a:r>
            <a:rPr lang="en-US" cap="none" sz="600" b="1" i="0" u="none" baseline="0">
              <a:solidFill>
                <a:srgbClr val="FFFF00"/>
              </a:solidFill>
              <a:latin typeface="Arial"/>
              <a:ea typeface="Arial"/>
              <a:cs typeface="Arial"/>
            </a:rPr>
            <a:t>=&gt; Para o tipo de obra “</a:t>
          </a:r>
          <a:r>
            <a:rPr lang="en-US" cap="none" sz="600" b="1" i="0" u="sng" baseline="0">
              <a:solidFill>
                <a:srgbClr val="FFFF00"/>
              </a:solidFill>
              <a:latin typeface="Arial"/>
              <a:ea typeface="Arial"/>
              <a:cs typeface="Arial"/>
            </a:rPr>
            <a:t>Construção e Manutenção de Estações e Redes de Distribuição de Energia Elétrica</a:t>
          </a:r>
          <a:r>
            <a:rPr lang="en-US" cap="none" sz="600" b="1" i="0" u="none" baseline="0">
              <a:solidFill>
                <a:srgbClr val="FFFF00"/>
              </a:solidFill>
              <a:latin typeface="Arial"/>
              <a:ea typeface="Arial"/>
              <a:cs typeface="Arial"/>
            </a:rPr>
            <a:t>” enquadram-se: a construção de usinas, estações e subestações hidrelétricas, eólicas, nucleares, termoelétricas; a construção de redes de transmissão e distribuição de energia elétrica, inclusive o serviço de eletrificação rural. Esta subclasse compreende também: a construção de redes de eletrificação para ferrovias e metropolitano, conforme classificação 4221-9/02 do CNAE 2.0. Compreende ainda: a manutenção de redes de distribuição de energia elétrica, quando executada por empresa não-produtora ou distribuidora de energia elétrica, conforme classificação 4221-9/03 do CNAE 2.0. Enquadram-se também obras de iluminação pública e a construção de barragens e represas para geração de energia elétrica.
</a:t>
          </a:r>
          <a:r>
            <a:rPr lang="en-US" cap="none" sz="600" b="1" i="0" u="none" baseline="0">
              <a:solidFill>
                <a:srgbClr val="FFFF00"/>
              </a:solidFill>
              <a:latin typeface="Arial"/>
              <a:ea typeface="Arial"/>
              <a:cs typeface="Arial"/>
            </a:rPr>
            <a:t>
</a:t>
          </a:r>
          <a:r>
            <a:rPr lang="en-US" cap="none" sz="600" b="1" i="0" u="none" baseline="0">
              <a:solidFill>
                <a:srgbClr val="FFFF00"/>
              </a:solidFill>
              <a:latin typeface="Arial"/>
              <a:ea typeface="Arial"/>
              <a:cs typeface="Arial"/>
            </a:rPr>
            <a:t>=&gt; Para o tipo de obra “</a:t>
          </a:r>
          <a:r>
            <a:rPr lang="en-US" cap="none" sz="600" b="1" i="0" u="sng" baseline="0">
              <a:solidFill>
                <a:srgbClr val="FFFF00"/>
              </a:solidFill>
              <a:latin typeface="Arial"/>
              <a:ea typeface="Arial"/>
              <a:cs typeface="Arial"/>
            </a:rPr>
            <a:t>Portuárias, Marítimas e Fluviais</a:t>
          </a:r>
          <a:r>
            <a:rPr lang="en-US" cap="none" sz="600" b="1" i="0" u="none" baseline="0">
              <a:solidFill>
                <a:srgbClr val="FFFF00"/>
              </a:solidFill>
              <a:latin typeface="Arial"/>
              <a:ea typeface="Arial"/>
              <a:cs typeface="Arial"/>
            </a:rPr>
            <a:t>” enquadram-se: as obras marítimas e fluviais, tais como, construção de instalações portuárias; construção de portos e marinas; construção de eclusas e canais de navegação (vias navegáveis); enrocamentos; obras de dragagem; aterro hidráulico; barragens, represas e diques, exceto para energia elétrica; a construção de emissários submarinos; a instalação de cabos submarinos, conforme classificação 4291-0 do CNAE 2.0. Enquadram-se também a construção de piers e outras obras com influência direta de cursos d’água.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data:Setembro/2010" TargetMode="External" /><Relationship Id="rId2" Type="http://schemas.openxmlformats.org/officeDocument/2006/relationships/hyperlink" Target="data:Setembro/2010" TargetMode="External" /><Relationship Id="rId3" Type="http://schemas.openxmlformats.org/officeDocument/2006/relationships/hyperlink" Target="data:Setembro/2010" TargetMode="External" /><Relationship Id="rId4" Type="http://schemas.openxmlformats.org/officeDocument/2006/relationships/hyperlink" Target="data:Setembro/2010" TargetMode="External" /><Relationship Id="rId5" Type="http://schemas.openxmlformats.org/officeDocument/2006/relationships/hyperlink" Target="data:Setembro/2010" TargetMode="External" /><Relationship Id="rId6" Type="http://schemas.openxmlformats.org/officeDocument/2006/relationships/hyperlink" Target="data:Setembro/2010" TargetMode="External" /><Relationship Id="rId7" Type="http://schemas.openxmlformats.org/officeDocument/2006/relationships/hyperlink" Target="data:Setembro/2010" TargetMode="External" /><Relationship Id="rId8" Type="http://schemas.openxmlformats.org/officeDocument/2006/relationships/hyperlink" Target="data:Setembro/2010" TargetMode="External" /><Relationship Id="rId9" Type="http://schemas.openxmlformats.org/officeDocument/2006/relationships/hyperlink" Target="data:Setembro/2010" TargetMode="External" /><Relationship Id="rId10" Type="http://schemas.openxmlformats.org/officeDocument/2006/relationships/hyperlink" Target="data:Setembro/2010" TargetMode="External" /><Relationship Id="rId11" Type="http://schemas.openxmlformats.org/officeDocument/2006/relationships/hyperlink" Target="data:Setembro/2010" TargetMode="External" /><Relationship Id="rId12" Type="http://schemas.openxmlformats.org/officeDocument/2006/relationships/hyperlink" Target="data:Setembro/2010" TargetMode="External" /><Relationship Id="rId13" Type="http://schemas.openxmlformats.org/officeDocument/2006/relationships/hyperlink" Target="data:Setembro/2010" TargetMode="External" /><Relationship Id="rId14" Type="http://schemas.openxmlformats.org/officeDocument/2006/relationships/hyperlink" Target="data:Setembro/2010" TargetMode="External" /><Relationship Id="rId15" Type="http://schemas.openxmlformats.org/officeDocument/2006/relationships/hyperlink" Target="data:Setembro/2010" TargetMode="External" /><Relationship Id="rId16" Type="http://schemas.openxmlformats.org/officeDocument/2006/relationships/hyperlink" Target="data:Setembro/2010" TargetMode="External" /><Relationship Id="rId17" Type="http://schemas.openxmlformats.org/officeDocument/2006/relationships/hyperlink" Target="data:Setembro/2010" TargetMode="External" /><Relationship Id="rId18" Type="http://schemas.openxmlformats.org/officeDocument/2006/relationships/hyperlink" Target="data:Setembro/2010" TargetMode="External" /><Relationship Id="rId19" Type="http://schemas.openxmlformats.org/officeDocument/2006/relationships/hyperlink" Target="data:Setembro/2010" TargetMode="External" /><Relationship Id="rId20" Type="http://schemas.openxmlformats.org/officeDocument/2006/relationships/hyperlink" Target="data:Setembro/2010" TargetMode="External" /><Relationship Id="rId21" Type="http://schemas.openxmlformats.org/officeDocument/2006/relationships/hyperlink" Target="data:Setembro/2010" TargetMode="External" /><Relationship Id="rId22" Type="http://schemas.openxmlformats.org/officeDocument/2006/relationships/hyperlink" Target="data:Setembro/2010" TargetMode="External" /><Relationship Id="rId23" Type="http://schemas.openxmlformats.org/officeDocument/2006/relationships/hyperlink" Target="data:Setembro/2010" TargetMode="External" /><Relationship Id="rId24" Type="http://schemas.openxmlformats.org/officeDocument/2006/relationships/hyperlink" Target="data:Setembro/2010" TargetMode="External" /><Relationship Id="rId25" Type="http://schemas.openxmlformats.org/officeDocument/2006/relationships/hyperlink" Target="data:Setembro/2010" TargetMode="External" /><Relationship Id="rId26" Type="http://schemas.openxmlformats.org/officeDocument/2006/relationships/hyperlink" Target="data:Setembro/2010" TargetMode="External" /><Relationship Id="rId27" Type="http://schemas.openxmlformats.org/officeDocument/2006/relationships/hyperlink" Target="data:Setembro/2010" TargetMode="External" /><Relationship Id="rId28" Type="http://schemas.openxmlformats.org/officeDocument/2006/relationships/hyperlink" Target="data:Setembro/2010" TargetMode="External" /><Relationship Id="rId29" Type="http://schemas.openxmlformats.org/officeDocument/2006/relationships/hyperlink" Target="data:Setembro/2010" TargetMode="External" /><Relationship Id="rId30" Type="http://schemas.openxmlformats.org/officeDocument/2006/relationships/hyperlink" Target="data:Setembro/2010" TargetMode="External" /><Relationship Id="rId31" Type="http://schemas.openxmlformats.org/officeDocument/2006/relationships/hyperlink" Target="data:Setembro/2010" TargetMode="External" /><Relationship Id="rId32" Type="http://schemas.openxmlformats.org/officeDocument/2006/relationships/hyperlink" Target="data:Setembro/2010" TargetMode="External" /><Relationship Id="rId33" Type="http://schemas.openxmlformats.org/officeDocument/2006/relationships/hyperlink" Target="data:Setembro/2010" TargetMode="External" /><Relationship Id="rId34" Type="http://schemas.openxmlformats.org/officeDocument/2006/relationships/hyperlink" Target="data:Setembro/2010" TargetMode="External" /><Relationship Id="rId35" Type="http://schemas.openxmlformats.org/officeDocument/2006/relationships/hyperlink" Target="data:Setembro/2010" TargetMode="External" /><Relationship Id="rId36" Type="http://schemas.openxmlformats.org/officeDocument/2006/relationships/hyperlink" Target="data:Setembro/2010" TargetMode="External" /><Relationship Id="rId37" Type="http://schemas.openxmlformats.org/officeDocument/2006/relationships/hyperlink" Target="data:Setembro/2010" TargetMode="External" /><Relationship Id="rId38" Type="http://schemas.openxmlformats.org/officeDocument/2006/relationships/hyperlink" Target="data:Setembro/2010" TargetMode="External" /><Relationship Id="rId39" Type="http://schemas.openxmlformats.org/officeDocument/2006/relationships/hyperlink" Target="data:Setembro/2010" TargetMode="External" /><Relationship Id="rId40" Type="http://schemas.openxmlformats.org/officeDocument/2006/relationships/hyperlink" Target="data:Setembro/2010" TargetMode="External" /><Relationship Id="rId41" Type="http://schemas.openxmlformats.org/officeDocument/2006/relationships/hyperlink" Target="data:Setembro/2010" TargetMode="External" /><Relationship Id="rId42" Type="http://schemas.openxmlformats.org/officeDocument/2006/relationships/hyperlink" Target="data:Setembro/2010" TargetMode="External" /><Relationship Id="rId43" Type="http://schemas.openxmlformats.org/officeDocument/2006/relationships/hyperlink" Target="data:Setembro/2010" TargetMode="External" /><Relationship Id="rId44" Type="http://schemas.openxmlformats.org/officeDocument/2006/relationships/hyperlink" Target="data:Setembro/2010" TargetMode="External" /><Relationship Id="rId45" Type="http://schemas.openxmlformats.org/officeDocument/2006/relationships/hyperlink" Target="data:Setembro/2010" TargetMode="External" /><Relationship Id="rId46" Type="http://schemas.openxmlformats.org/officeDocument/2006/relationships/hyperlink" Target="data:Setembro/2010" TargetMode="External" /><Relationship Id="rId47" Type="http://schemas.openxmlformats.org/officeDocument/2006/relationships/hyperlink" Target="data:Setembro/2010" TargetMode="External" /><Relationship Id="rId48" Type="http://schemas.openxmlformats.org/officeDocument/2006/relationships/hyperlink" Target="data:Setembro/2010" TargetMode="External" /><Relationship Id="rId49" Type="http://schemas.openxmlformats.org/officeDocument/2006/relationships/hyperlink" Target="data:Setembro/2010" TargetMode="External" /><Relationship Id="rId50" Type="http://schemas.openxmlformats.org/officeDocument/2006/relationships/hyperlink" Target="data:Setembro/2010" TargetMode="External" /><Relationship Id="rId51" Type="http://schemas.openxmlformats.org/officeDocument/2006/relationships/hyperlink" Target="data:Setembro/2010" TargetMode="External" /><Relationship Id="rId52" Type="http://schemas.openxmlformats.org/officeDocument/2006/relationships/hyperlink" Target="data:Setembro/2010" TargetMode="External" /><Relationship Id="rId53" Type="http://schemas.openxmlformats.org/officeDocument/2006/relationships/hyperlink" Target="data:Setembro/2010" TargetMode="External" /><Relationship Id="rId54" Type="http://schemas.openxmlformats.org/officeDocument/2006/relationships/hyperlink" Target="data:Setembro/2010" TargetMode="External" /><Relationship Id="rId55" Type="http://schemas.openxmlformats.org/officeDocument/2006/relationships/hyperlink" Target="data:Setembro/2010" TargetMode="External" /><Relationship Id="rId56" Type="http://schemas.openxmlformats.org/officeDocument/2006/relationships/hyperlink" Target="data:Setembro/2010" TargetMode="External" /><Relationship Id="rId57" Type="http://schemas.openxmlformats.org/officeDocument/2006/relationships/hyperlink" Target="data:Setembro/2010" TargetMode="External" /><Relationship Id="rId58" Type="http://schemas.openxmlformats.org/officeDocument/2006/relationships/hyperlink" Target="data:Setembro/2010" TargetMode="External" /><Relationship Id="rId59" Type="http://schemas.openxmlformats.org/officeDocument/2006/relationships/hyperlink" Target="data:Setembro/2010" TargetMode="External" /><Relationship Id="rId60" Type="http://schemas.openxmlformats.org/officeDocument/2006/relationships/hyperlink" Target="data:Setembro/2010" TargetMode="External" /><Relationship Id="rId61" Type="http://schemas.openxmlformats.org/officeDocument/2006/relationships/hyperlink" Target="data:Setembro/2010" TargetMode="External" /><Relationship Id="rId62" Type="http://schemas.openxmlformats.org/officeDocument/2006/relationships/hyperlink" Target="data:Setembro/2010" TargetMode="External" /><Relationship Id="rId63" Type="http://schemas.openxmlformats.org/officeDocument/2006/relationships/hyperlink" Target="data:Setembro/2010" TargetMode="External" /><Relationship Id="rId64" Type="http://schemas.openxmlformats.org/officeDocument/2006/relationships/hyperlink" Target="data:Setembro/2010" TargetMode="External" /><Relationship Id="rId65" Type="http://schemas.openxmlformats.org/officeDocument/2006/relationships/hyperlink" Target="data:Setembro/2010" TargetMode="External" /><Relationship Id="rId66" Type="http://schemas.openxmlformats.org/officeDocument/2006/relationships/hyperlink" Target="data:Setembro/2010" TargetMode="External" /><Relationship Id="rId67" Type="http://schemas.openxmlformats.org/officeDocument/2006/relationships/hyperlink" Target="data:Setembro/2010" TargetMode="External" /><Relationship Id="rId68" Type="http://schemas.openxmlformats.org/officeDocument/2006/relationships/hyperlink" Target="data:Setembro/2010" TargetMode="External" /><Relationship Id="rId69" Type="http://schemas.openxmlformats.org/officeDocument/2006/relationships/hyperlink" Target="data:Setembro/2010" TargetMode="External" /><Relationship Id="rId70" Type="http://schemas.openxmlformats.org/officeDocument/2006/relationships/hyperlink" Target="data:Setembro/2010" TargetMode="External" /><Relationship Id="rId71" Type="http://schemas.openxmlformats.org/officeDocument/2006/relationships/hyperlink" Target="data:Setembro/2010" TargetMode="External" /><Relationship Id="rId72" Type="http://schemas.openxmlformats.org/officeDocument/2006/relationships/hyperlink" Target="data:Setembro/2010" TargetMode="External" /><Relationship Id="rId73" Type="http://schemas.openxmlformats.org/officeDocument/2006/relationships/hyperlink" Target="data:Setembro/2010" TargetMode="External" /><Relationship Id="rId74" Type="http://schemas.openxmlformats.org/officeDocument/2006/relationships/hyperlink" Target="data:Setembro/2010" TargetMode="External" /><Relationship Id="rId75" Type="http://schemas.openxmlformats.org/officeDocument/2006/relationships/hyperlink" Target="data:Setembro/2010" TargetMode="External" /><Relationship Id="rId76" Type="http://schemas.openxmlformats.org/officeDocument/2006/relationships/hyperlink" Target="data:Setembro/2010" TargetMode="External" /><Relationship Id="rId77" Type="http://schemas.openxmlformats.org/officeDocument/2006/relationships/hyperlink" Target="data:Setembro/2010" TargetMode="External" /><Relationship Id="rId78" Type="http://schemas.openxmlformats.org/officeDocument/2006/relationships/hyperlink" Target="data:Setembro/2010" TargetMode="External" /><Relationship Id="rId79" Type="http://schemas.openxmlformats.org/officeDocument/2006/relationships/hyperlink" Target="data:Setembro/2010" TargetMode="External" /><Relationship Id="rId80" Type="http://schemas.openxmlformats.org/officeDocument/2006/relationships/hyperlink" Target="data:Setembro/2010" TargetMode="External" /><Relationship Id="rId81" Type="http://schemas.openxmlformats.org/officeDocument/2006/relationships/hyperlink" Target="data:Setembro/2010" TargetMode="External" /><Relationship Id="rId82" Type="http://schemas.openxmlformats.org/officeDocument/2006/relationships/hyperlink" Target="data:Setembro/2010" TargetMode="External" /><Relationship Id="rId83" Type="http://schemas.openxmlformats.org/officeDocument/2006/relationships/hyperlink" Target="data:Setembro/2010" TargetMode="External" /><Relationship Id="rId84" Type="http://schemas.openxmlformats.org/officeDocument/2006/relationships/hyperlink" Target="data:Setembro/2010" TargetMode="External" /><Relationship Id="rId85" Type="http://schemas.openxmlformats.org/officeDocument/2006/relationships/hyperlink" Target="data:Setembro/2010" TargetMode="External" /><Relationship Id="rId86" Type="http://schemas.openxmlformats.org/officeDocument/2006/relationships/hyperlink" Target="data:Setembro/2010" TargetMode="External" /><Relationship Id="rId87" Type="http://schemas.openxmlformats.org/officeDocument/2006/relationships/hyperlink" Target="data:Setembro/2010" TargetMode="External" /><Relationship Id="rId88" Type="http://schemas.openxmlformats.org/officeDocument/2006/relationships/hyperlink" Target="data:Setembro/2010" TargetMode="External" /><Relationship Id="rId89" Type="http://schemas.openxmlformats.org/officeDocument/2006/relationships/hyperlink" Target="data:Setembro/2010" TargetMode="External" /><Relationship Id="rId90" Type="http://schemas.openxmlformats.org/officeDocument/2006/relationships/hyperlink" Target="data:Setembro/2010" TargetMode="External" /><Relationship Id="rId91" Type="http://schemas.openxmlformats.org/officeDocument/2006/relationships/hyperlink" Target="data:Setembro/2010" TargetMode="External" /><Relationship Id="rId92" Type="http://schemas.openxmlformats.org/officeDocument/2006/relationships/hyperlink" Target="data:Setembro/2010" TargetMode="External" /><Relationship Id="rId93" Type="http://schemas.openxmlformats.org/officeDocument/2006/relationships/hyperlink" Target="data:Setembro/2010" TargetMode="External" /><Relationship Id="rId94" Type="http://schemas.openxmlformats.org/officeDocument/2006/relationships/hyperlink" Target="data:Setembro/2010" TargetMode="External" /><Relationship Id="rId95" Type="http://schemas.openxmlformats.org/officeDocument/2006/relationships/hyperlink" Target="data:Setembro/2010" TargetMode="External" /><Relationship Id="rId96" Type="http://schemas.openxmlformats.org/officeDocument/2006/relationships/hyperlink" Target="data:Setembro/2010" TargetMode="External" /><Relationship Id="rId97" Type="http://schemas.openxmlformats.org/officeDocument/2006/relationships/hyperlink" Target="data:Setembro/2010" TargetMode="External" /><Relationship Id="rId98" Type="http://schemas.openxmlformats.org/officeDocument/2006/relationships/hyperlink" Target="data:Setembro/2010" TargetMode="External" /><Relationship Id="rId99" Type="http://schemas.openxmlformats.org/officeDocument/2006/relationships/hyperlink" Target="data:Setembro/2010" TargetMode="External" /><Relationship Id="rId100" Type="http://schemas.openxmlformats.org/officeDocument/2006/relationships/hyperlink" Target="data:Setembro/2010" TargetMode="External" /><Relationship Id="rId101" Type="http://schemas.openxmlformats.org/officeDocument/2006/relationships/hyperlink" Target="data:Setembro/2010" TargetMode="External" /><Relationship Id="rId102" Type="http://schemas.openxmlformats.org/officeDocument/2006/relationships/hyperlink" Target="data:Setembro/2010" TargetMode="External" /><Relationship Id="rId103" Type="http://schemas.openxmlformats.org/officeDocument/2006/relationships/hyperlink" Target="data:Setembro/2010" TargetMode="External" /><Relationship Id="rId104" Type="http://schemas.openxmlformats.org/officeDocument/2006/relationships/hyperlink" Target="data:Setembro/2010" TargetMode="External" /><Relationship Id="rId105" Type="http://schemas.openxmlformats.org/officeDocument/2006/relationships/hyperlink" Target="data:Setembro/2010" TargetMode="External" /><Relationship Id="rId106" Type="http://schemas.openxmlformats.org/officeDocument/2006/relationships/hyperlink" Target="data:Setembro/2010" TargetMode="External" /><Relationship Id="rId107" Type="http://schemas.openxmlformats.org/officeDocument/2006/relationships/hyperlink" Target="data:Setembro/2010" TargetMode="External" /><Relationship Id="rId108" Type="http://schemas.openxmlformats.org/officeDocument/2006/relationships/hyperlink" Target="data:Setembro/2010" TargetMode="External" /><Relationship Id="rId109" Type="http://schemas.openxmlformats.org/officeDocument/2006/relationships/hyperlink" Target="data:Setembro/2010" TargetMode="External" /><Relationship Id="rId110" Type="http://schemas.openxmlformats.org/officeDocument/2006/relationships/hyperlink" Target="data:Setembro/2010" TargetMode="External" /><Relationship Id="rId111" Type="http://schemas.openxmlformats.org/officeDocument/2006/relationships/hyperlink" Target="data:Setembro/2010" TargetMode="External" /><Relationship Id="rId112" Type="http://schemas.openxmlformats.org/officeDocument/2006/relationships/hyperlink" Target="data:Setembro/2010" TargetMode="External" /><Relationship Id="rId113" Type="http://schemas.openxmlformats.org/officeDocument/2006/relationships/hyperlink" Target="data:Setembro/2010" TargetMode="External" /><Relationship Id="rId114" Type="http://schemas.openxmlformats.org/officeDocument/2006/relationships/hyperlink" Target="data:Setembro/2010" TargetMode="External" /><Relationship Id="rId115" Type="http://schemas.openxmlformats.org/officeDocument/2006/relationships/hyperlink" Target="data:Setembro/2010" TargetMode="External" /><Relationship Id="rId116" Type="http://schemas.openxmlformats.org/officeDocument/2006/relationships/hyperlink" Target="data:Setembro/2010" TargetMode="External" /><Relationship Id="rId117" Type="http://schemas.openxmlformats.org/officeDocument/2006/relationships/hyperlink" Target="data:Setembro/2010" TargetMode="External" /><Relationship Id="rId118" Type="http://schemas.openxmlformats.org/officeDocument/2006/relationships/hyperlink" Target="data:Setembro/2010" TargetMode="External" /><Relationship Id="rId119" Type="http://schemas.openxmlformats.org/officeDocument/2006/relationships/hyperlink" Target="data:Setembro/2010" TargetMode="External" /><Relationship Id="rId120" Type="http://schemas.openxmlformats.org/officeDocument/2006/relationships/hyperlink" Target="data:Setembro/2010" TargetMode="External" /><Relationship Id="rId121" Type="http://schemas.openxmlformats.org/officeDocument/2006/relationships/hyperlink" Target="data:Setembro/2010" TargetMode="External" /><Relationship Id="rId122" Type="http://schemas.openxmlformats.org/officeDocument/2006/relationships/hyperlink" Target="data:Setembro/2010" TargetMode="External" /><Relationship Id="rId123" Type="http://schemas.openxmlformats.org/officeDocument/2006/relationships/hyperlink" Target="data:Setembro/2010" TargetMode="External" /><Relationship Id="rId124" Type="http://schemas.openxmlformats.org/officeDocument/2006/relationships/hyperlink" Target="data:Setembro/2010" TargetMode="External" /><Relationship Id="rId125" Type="http://schemas.openxmlformats.org/officeDocument/2006/relationships/hyperlink" Target="data:Setembro/2010" TargetMode="External" /><Relationship Id="rId126" Type="http://schemas.openxmlformats.org/officeDocument/2006/relationships/hyperlink" Target="data:Setembro/2010" TargetMode="External" /><Relationship Id="rId127" Type="http://schemas.openxmlformats.org/officeDocument/2006/relationships/hyperlink" Target="data:Setembro/2010" TargetMode="External" /><Relationship Id="rId128" Type="http://schemas.openxmlformats.org/officeDocument/2006/relationships/hyperlink" Target="data:Setembro/2010" TargetMode="External" /><Relationship Id="rId129" Type="http://schemas.openxmlformats.org/officeDocument/2006/relationships/hyperlink" Target="data:Setembro/2010" TargetMode="External" /><Relationship Id="rId130" Type="http://schemas.openxmlformats.org/officeDocument/2006/relationships/hyperlink" Target="data:Setembro/2010" TargetMode="External" /><Relationship Id="rId131" Type="http://schemas.openxmlformats.org/officeDocument/2006/relationships/hyperlink" Target="data:Setembro/2010" TargetMode="External" /><Relationship Id="rId132" Type="http://schemas.openxmlformats.org/officeDocument/2006/relationships/hyperlink" Target="data:Setembro/2010" TargetMode="External" /><Relationship Id="rId133" Type="http://schemas.openxmlformats.org/officeDocument/2006/relationships/hyperlink" Target="data:Setembro/2010" TargetMode="External" /><Relationship Id="rId134" Type="http://schemas.openxmlformats.org/officeDocument/2006/relationships/hyperlink" Target="data:Setembro/2010" TargetMode="External" /><Relationship Id="rId135" Type="http://schemas.openxmlformats.org/officeDocument/2006/relationships/hyperlink" Target="data:Setembro/2010" TargetMode="External" /><Relationship Id="rId136" Type="http://schemas.openxmlformats.org/officeDocument/2006/relationships/hyperlink" Target="data:Setembro/2010" TargetMode="External" /><Relationship Id="rId137" Type="http://schemas.openxmlformats.org/officeDocument/2006/relationships/hyperlink" Target="data:Setembro/2010" TargetMode="External" /><Relationship Id="rId138" Type="http://schemas.openxmlformats.org/officeDocument/2006/relationships/hyperlink" Target="data:Setembro/2010" TargetMode="External" /><Relationship Id="rId139" Type="http://schemas.openxmlformats.org/officeDocument/2006/relationships/hyperlink" Target="data:Setembro/2010" TargetMode="External" /><Relationship Id="rId140" Type="http://schemas.openxmlformats.org/officeDocument/2006/relationships/hyperlink" Target="data:Setembro/2010" TargetMode="External" /><Relationship Id="rId141" Type="http://schemas.openxmlformats.org/officeDocument/2006/relationships/hyperlink" Target="data:Setembro/2010" TargetMode="External" /><Relationship Id="rId142" Type="http://schemas.openxmlformats.org/officeDocument/2006/relationships/hyperlink" Target="data:Setembro/2010" TargetMode="External" /><Relationship Id="rId143" Type="http://schemas.openxmlformats.org/officeDocument/2006/relationships/hyperlink" Target="data:Setembro/2010" TargetMode="External" /><Relationship Id="rId144" Type="http://schemas.openxmlformats.org/officeDocument/2006/relationships/hyperlink" Target="data:Setembro/2010" TargetMode="External" /><Relationship Id="rId145" Type="http://schemas.openxmlformats.org/officeDocument/2006/relationships/hyperlink" Target="data:Setembro/2010" TargetMode="External" /><Relationship Id="rId146" Type="http://schemas.openxmlformats.org/officeDocument/2006/relationships/hyperlink" Target="data:Setembro/2010" TargetMode="External" /><Relationship Id="rId147" Type="http://schemas.openxmlformats.org/officeDocument/2006/relationships/hyperlink" Target="data:Setembro/2010" TargetMode="External" /><Relationship Id="rId148" Type="http://schemas.openxmlformats.org/officeDocument/2006/relationships/hyperlink" Target="data:Setembro/2010" TargetMode="External" /><Relationship Id="rId149" Type="http://schemas.openxmlformats.org/officeDocument/2006/relationships/hyperlink" Target="data:Setembro/2010" TargetMode="External" /><Relationship Id="rId150" Type="http://schemas.openxmlformats.org/officeDocument/2006/relationships/hyperlink" Target="data:Setembro/2010" TargetMode="External" /><Relationship Id="rId151" Type="http://schemas.openxmlformats.org/officeDocument/2006/relationships/hyperlink" Target="data:Setembro/2010" TargetMode="External" /><Relationship Id="rId152" Type="http://schemas.openxmlformats.org/officeDocument/2006/relationships/hyperlink" Target="data:Setembro/2010" TargetMode="External" /><Relationship Id="rId153" Type="http://schemas.openxmlformats.org/officeDocument/2006/relationships/hyperlink" Target="data:Setembro/2010" TargetMode="External" /><Relationship Id="rId154" Type="http://schemas.openxmlformats.org/officeDocument/2006/relationships/hyperlink" Target="data:Setembro/2010" TargetMode="External" /><Relationship Id="rId155" Type="http://schemas.openxmlformats.org/officeDocument/2006/relationships/hyperlink" Target="data:Setembro/2010" TargetMode="External" /><Relationship Id="rId156" Type="http://schemas.openxmlformats.org/officeDocument/2006/relationships/hyperlink" Target="data:Setembro/2010" TargetMode="External" /><Relationship Id="rId157" Type="http://schemas.openxmlformats.org/officeDocument/2006/relationships/hyperlink" Target="data:Setembro/2010" TargetMode="External" /><Relationship Id="rId158" Type="http://schemas.openxmlformats.org/officeDocument/2006/relationships/hyperlink" Target="data:Setembro/2010" TargetMode="External" /><Relationship Id="rId159" Type="http://schemas.openxmlformats.org/officeDocument/2006/relationships/hyperlink" Target="data:Setembro/2010" TargetMode="External" /><Relationship Id="rId160" Type="http://schemas.openxmlformats.org/officeDocument/2006/relationships/hyperlink" Target="data:Setembro/2010" TargetMode="External" /><Relationship Id="rId161" Type="http://schemas.openxmlformats.org/officeDocument/2006/relationships/hyperlink" Target="data:Setembro/2010" TargetMode="External" /><Relationship Id="rId162" Type="http://schemas.openxmlformats.org/officeDocument/2006/relationships/hyperlink" Target="data:Setembro/2010" TargetMode="External" /><Relationship Id="rId163" Type="http://schemas.openxmlformats.org/officeDocument/2006/relationships/hyperlink" Target="data:Setembro/2010" TargetMode="External" /><Relationship Id="rId164" Type="http://schemas.openxmlformats.org/officeDocument/2006/relationships/hyperlink" Target="data:Setembro/2010" TargetMode="External" /><Relationship Id="rId165" Type="http://schemas.openxmlformats.org/officeDocument/2006/relationships/hyperlink" Target="data:Setembro/2010" TargetMode="External" /><Relationship Id="rId166" Type="http://schemas.openxmlformats.org/officeDocument/2006/relationships/hyperlink" Target="data:Setembro/2010" TargetMode="External" /><Relationship Id="rId167" Type="http://schemas.openxmlformats.org/officeDocument/2006/relationships/hyperlink" Target="data:Setembro/2010" TargetMode="External" /><Relationship Id="rId168" Type="http://schemas.openxmlformats.org/officeDocument/2006/relationships/hyperlink" Target="data:Setembro/2010" TargetMode="External" /><Relationship Id="rId169" Type="http://schemas.openxmlformats.org/officeDocument/2006/relationships/hyperlink" Target="data:Setembro/2010" TargetMode="External" /><Relationship Id="rId170" Type="http://schemas.openxmlformats.org/officeDocument/2006/relationships/hyperlink" Target="data:Setembro/2010" TargetMode="External" /><Relationship Id="rId171" Type="http://schemas.openxmlformats.org/officeDocument/2006/relationships/hyperlink" Target="data:Setembro/2010" TargetMode="External" /><Relationship Id="rId172" Type="http://schemas.openxmlformats.org/officeDocument/2006/relationships/hyperlink" Target="data:Setembro/2010" TargetMode="External" /><Relationship Id="rId173" Type="http://schemas.openxmlformats.org/officeDocument/2006/relationships/hyperlink" Target="data:Setembro/2010" TargetMode="External" /><Relationship Id="rId174" Type="http://schemas.openxmlformats.org/officeDocument/2006/relationships/hyperlink" Target="data:Setembro/2010" TargetMode="External" /><Relationship Id="rId175" Type="http://schemas.openxmlformats.org/officeDocument/2006/relationships/hyperlink" Target="data:Setembro/2010" TargetMode="External" /><Relationship Id="rId176" Type="http://schemas.openxmlformats.org/officeDocument/2006/relationships/hyperlink" Target="data:Setembro/2010" TargetMode="External" /><Relationship Id="rId177" Type="http://schemas.openxmlformats.org/officeDocument/2006/relationships/hyperlink" Target="data:Setembro/2010" TargetMode="External" /><Relationship Id="rId178" Type="http://schemas.openxmlformats.org/officeDocument/2006/relationships/hyperlink" Target="data:Setembro/2010" TargetMode="External" /><Relationship Id="rId179" Type="http://schemas.openxmlformats.org/officeDocument/2006/relationships/hyperlink" Target="data:Setembro/2010" TargetMode="External" /><Relationship Id="rId180" Type="http://schemas.openxmlformats.org/officeDocument/2006/relationships/hyperlink" Target="data:Setembro/2010" TargetMode="External" /><Relationship Id="rId181" Type="http://schemas.openxmlformats.org/officeDocument/2006/relationships/hyperlink" Target="data:Setembro/2010" TargetMode="External" /><Relationship Id="rId182" Type="http://schemas.openxmlformats.org/officeDocument/2006/relationships/hyperlink" Target="data:Setembro/2010" TargetMode="External" /><Relationship Id="rId183" Type="http://schemas.openxmlformats.org/officeDocument/2006/relationships/hyperlink" Target="data:Setembro/2010" TargetMode="External" /><Relationship Id="rId184" Type="http://schemas.openxmlformats.org/officeDocument/2006/relationships/hyperlink" Target="data:Setembro/2010" TargetMode="External" /><Relationship Id="rId185" Type="http://schemas.openxmlformats.org/officeDocument/2006/relationships/hyperlink" Target="data:Setembro/2010" TargetMode="External" /><Relationship Id="rId186" Type="http://schemas.openxmlformats.org/officeDocument/2006/relationships/hyperlink" Target="data:Setembro/2010" TargetMode="External" /><Relationship Id="rId187" Type="http://schemas.openxmlformats.org/officeDocument/2006/relationships/hyperlink" Target="data:Setembro/2010" TargetMode="External" /><Relationship Id="rId188" Type="http://schemas.openxmlformats.org/officeDocument/2006/relationships/hyperlink" Target="data:Setembro/2010" TargetMode="External" /><Relationship Id="rId189" Type="http://schemas.openxmlformats.org/officeDocument/2006/relationships/hyperlink" Target="data:Setembro/2010" TargetMode="External" /><Relationship Id="rId190" Type="http://schemas.openxmlformats.org/officeDocument/2006/relationships/hyperlink" Target="data:Setembro/2010" TargetMode="External" /><Relationship Id="rId191" Type="http://schemas.openxmlformats.org/officeDocument/2006/relationships/hyperlink" Target="data:Setembro/2010" TargetMode="External" /><Relationship Id="rId192" Type="http://schemas.openxmlformats.org/officeDocument/2006/relationships/hyperlink" Target="data:Setembro/2010" TargetMode="External" /><Relationship Id="rId193" Type="http://schemas.openxmlformats.org/officeDocument/2006/relationships/hyperlink" Target="data:Setembro/2010" TargetMode="External" /><Relationship Id="rId194" Type="http://schemas.openxmlformats.org/officeDocument/2006/relationships/hyperlink" Target="data:Setembro/2010" TargetMode="External" /><Relationship Id="rId195" Type="http://schemas.openxmlformats.org/officeDocument/2006/relationships/hyperlink" Target="data:Setembro/2010" TargetMode="External" /><Relationship Id="rId196" Type="http://schemas.openxmlformats.org/officeDocument/2006/relationships/hyperlink" Target="data:Setembro/2010" TargetMode="External" /><Relationship Id="rId197" Type="http://schemas.openxmlformats.org/officeDocument/2006/relationships/hyperlink" Target="data:Setembro/2010" TargetMode="External" /><Relationship Id="rId198" Type="http://schemas.openxmlformats.org/officeDocument/2006/relationships/hyperlink" Target="data:Setembro/2010" TargetMode="External" /><Relationship Id="rId199" Type="http://schemas.openxmlformats.org/officeDocument/2006/relationships/hyperlink" Target="data:Setembro/2010" TargetMode="External" /><Relationship Id="rId200" Type="http://schemas.openxmlformats.org/officeDocument/2006/relationships/hyperlink" Target="data:Setembro/2010" TargetMode="External" /><Relationship Id="rId201" Type="http://schemas.openxmlformats.org/officeDocument/2006/relationships/hyperlink" Target="data:Setembro/2010" TargetMode="External" /><Relationship Id="rId202" Type="http://schemas.openxmlformats.org/officeDocument/2006/relationships/hyperlink" Target="data:Setembro/2010" TargetMode="External" /><Relationship Id="rId203" Type="http://schemas.openxmlformats.org/officeDocument/2006/relationships/hyperlink" Target="data:Setembro/2010" TargetMode="External" /><Relationship Id="rId204" Type="http://schemas.openxmlformats.org/officeDocument/2006/relationships/hyperlink" Target="data:Setembro/2010" TargetMode="External" /><Relationship Id="rId205" Type="http://schemas.openxmlformats.org/officeDocument/2006/relationships/hyperlink" Target="data:Setembro/2010" TargetMode="External" /><Relationship Id="rId206" Type="http://schemas.openxmlformats.org/officeDocument/2006/relationships/hyperlink" Target="data:Setembro/2010" TargetMode="External" /><Relationship Id="rId207" Type="http://schemas.openxmlformats.org/officeDocument/2006/relationships/hyperlink" Target="data:Setembro/2010" TargetMode="External" /><Relationship Id="rId208" Type="http://schemas.openxmlformats.org/officeDocument/2006/relationships/hyperlink" Target="data:Setembro/2010" TargetMode="External" /><Relationship Id="rId209" Type="http://schemas.openxmlformats.org/officeDocument/2006/relationships/hyperlink" Target="data:Setembro/2010" TargetMode="External" /><Relationship Id="rId210" Type="http://schemas.openxmlformats.org/officeDocument/2006/relationships/hyperlink" Target="data:Setembro/2010" TargetMode="External" /><Relationship Id="rId211" Type="http://schemas.openxmlformats.org/officeDocument/2006/relationships/hyperlink" Target="data:Setembro/2010" TargetMode="External" /><Relationship Id="rId212" Type="http://schemas.openxmlformats.org/officeDocument/2006/relationships/hyperlink" Target="data:Setembro/2010" TargetMode="External" /><Relationship Id="rId213" Type="http://schemas.openxmlformats.org/officeDocument/2006/relationships/hyperlink" Target="data:Setembro/2010" TargetMode="External" /><Relationship Id="rId214" Type="http://schemas.openxmlformats.org/officeDocument/2006/relationships/hyperlink" Target="data:Setembro/2010" TargetMode="External" /><Relationship Id="rId215" Type="http://schemas.openxmlformats.org/officeDocument/2006/relationships/hyperlink" Target="data:Setembro/2010" TargetMode="External" /><Relationship Id="rId216" Type="http://schemas.openxmlformats.org/officeDocument/2006/relationships/hyperlink" Target="data:Setembro/2010" TargetMode="External" /><Relationship Id="rId217" Type="http://schemas.openxmlformats.org/officeDocument/2006/relationships/hyperlink" Target="data:Setembro/2010" TargetMode="External" /><Relationship Id="rId218" Type="http://schemas.openxmlformats.org/officeDocument/2006/relationships/hyperlink" Target="data:Setembro/2010" TargetMode="External" /><Relationship Id="rId219" Type="http://schemas.openxmlformats.org/officeDocument/2006/relationships/hyperlink" Target="data:Setembro/2010" TargetMode="External" /><Relationship Id="rId220" Type="http://schemas.openxmlformats.org/officeDocument/2006/relationships/hyperlink" Target="data:Setembro/2010" TargetMode="External" /><Relationship Id="rId221" Type="http://schemas.openxmlformats.org/officeDocument/2006/relationships/hyperlink" Target="data:Setembro/2010" TargetMode="External" /><Relationship Id="rId222" Type="http://schemas.openxmlformats.org/officeDocument/2006/relationships/hyperlink" Target="data:Setembro/2010" TargetMode="External" /><Relationship Id="rId223" Type="http://schemas.openxmlformats.org/officeDocument/2006/relationships/hyperlink" Target="data:Setembro/2010" TargetMode="External" /><Relationship Id="rId224" Type="http://schemas.openxmlformats.org/officeDocument/2006/relationships/hyperlink" Target="data:Setembro/2010" TargetMode="External" /><Relationship Id="rId225" Type="http://schemas.openxmlformats.org/officeDocument/2006/relationships/hyperlink" Target="data:Setembro/2010" TargetMode="External" /><Relationship Id="rId226" Type="http://schemas.openxmlformats.org/officeDocument/2006/relationships/hyperlink" Target="data:Setembro/2010" TargetMode="External" /><Relationship Id="rId227" Type="http://schemas.openxmlformats.org/officeDocument/2006/relationships/hyperlink" Target="data:Setembro/2010" TargetMode="External" /><Relationship Id="rId228" Type="http://schemas.openxmlformats.org/officeDocument/2006/relationships/hyperlink" Target="data:Setembro/2010" TargetMode="External" /><Relationship Id="rId229" Type="http://schemas.openxmlformats.org/officeDocument/2006/relationships/hyperlink" Target="data:Setembro/2010" TargetMode="External" /><Relationship Id="rId230" Type="http://schemas.openxmlformats.org/officeDocument/2006/relationships/hyperlink" Target="data:Setembro/2010" TargetMode="External" /><Relationship Id="rId231" Type="http://schemas.openxmlformats.org/officeDocument/2006/relationships/hyperlink" Target="data:Setembro/2010" TargetMode="External" /><Relationship Id="rId232" Type="http://schemas.openxmlformats.org/officeDocument/2006/relationships/hyperlink" Target="data:Setembro/2010" TargetMode="External" /><Relationship Id="rId233" Type="http://schemas.openxmlformats.org/officeDocument/2006/relationships/hyperlink" Target="data:Setembro/2010" TargetMode="External" /><Relationship Id="rId234" Type="http://schemas.openxmlformats.org/officeDocument/2006/relationships/hyperlink" Target="data:Setembro/2010" TargetMode="External" /><Relationship Id="rId235" Type="http://schemas.openxmlformats.org/officeDocument/2006/relationships/hyperlink" Target="data:Setembro/2010" TargetMode="External" /><Relationship Id="rId236" Type="http://schemas.openxmlformats.org/officeDocument/2006/relationships/hyperlink" Target="data:Setembro/2010" TargetMode="External" /><Relationship Id="rId237" Type="http://schemas.openxmlformats.org/officeDocument/2006/relationships/hyperlink" Target="data:Setembro/2010" TargetMode="External" /><Relationship Id="rId238" Type="http://schemas.openxmlformats.org/officeDocument/2006/relationships/hyperlink" Target="data:Setembro/2010" TargetMode="External" /><Relationship Id="rId239" Type="http://schemas.openxmlformats.org/officeDocument/2006/relationships/hyperlink" Target="data:Setembro/2010" TargetMode="External" /><Relationship Id="rId240" Type="http://schemas.openxmlformats.org/officeDocument/2006/relationships/hyperlink" Target="data:Setembro/2010" TargetMode="External" /><Relationship Id="rId241" Type="http://schemas.openxmlformats.org/officeDocument/2006/relationships/hyperlink" Target="data:Setembro/2010" TargetMode="External" /><Relationship Id="rId242" Type="http://schemas.openxmlformats.org/officeDocument/2006/relationships/hyperlink" Target="data:Setembro/2010" TargetMode="External" /><Relationship Id="rId243" Type="http://schemas.openxmlformats.org/officeDocument/2006/relationships/hyperlink" Target="data:Setembro/2010" TargetMode="External" /><Relationship Id="rId244" Type="http://schemas.openxmlformats.org/officeDocument/2006/relationships/hyperlink" Target="data:Setembro/2010" TargetMode="External" /><Relationship Id="rId245" Type="http://schemas.openxmlformats.org/officeDocument/2006/relationships/hyperlink" Target="data:Setembro/2010" TargetMode="External" /><Relationship Id="rId246" Type="http://schemas.openxmlformats.org/officeDocument/2006/relationships/hyperlink" Target="data:Setembro/2010" TargetMode="External" /><Relationship Id="rId247" Type="http://schemas.openxmlformats.org/officeDocument/2006/relationships/hyperlink" Target="data:Setembro/2010" TargetMode="External" /><Relationship Id="rId248" Type="http://schemas.openxmlformats.org/officeDocument/2006/relationships/hyperlink" Target="data:Setembro/2010" TargetMode="External" /><Relationship Id="rId249" Type="http://schemas.openxmlformats.org/officeDocument/2006/relationships/hyperlink" Target="data:Setembro/2010" TargetMode="External" /><Relationship Id="rId250" Type="http://schemas.openxmlformats.org/officeDocument/2006/relationships/hyperlink" Target="data:Setembro/2010" TargetMode="External" /><Relationship Id="rId251" Type="http://schemas.openxmlformats.org/officeDocument/2006/relationships/hyperlink" Target="data:Setembro/2010" TargetMode="External" /><Relationship Id="rId252" Type="http://schemas.openxmlformats.org/officeDocument/2006/relationships/hyperlink" Target="data:Setembro/2010" TargetMode="External" /><Relationship Id="rId253" Type="http://schemas.openxmlformats.org/officeDocument/2006/relationships/hyperlink" Target="data:Setembro/2010" TargetMode="External" /><Relationship Id="rId254" Type="http://schemas.openxmlformats.org/officeDocument/2006/relationships/hyperlink" Target="data:Setembro/2010" TargetMode="External" /><Relationship Id="rId255" Type="http://schemas.openxmlformats.org/officeDocument/2006/relationships/hyperlink" Target="data:Setembro/2010" TargetMode="External" /><Relationship Id="rId256" Type="http://schemas.openxmlformats.org/officeDocument/2006/relationships/hyperlink" Target="data:Setembro/2010" TargetMode="External" /><Relationship Id="rId257" Type="http://schemas.openxmlformats.org/officeDocument/2006/relationships/hyperlink" Target="data:Setembro/2010" TargetMode="External" /><Relationship Id="rId258" Type="http://schemas.openxmlformats.org/officeDocument/2006/relationships/hyperlink" Target="data:Setembro/2010" TargetMode="External" /><Relationship Id="rId259" Type="http://schemas.openxmlformats.org/officeDocument/2006/relationships/hyperlink" Target="data:Setembro/2010" TargetMode="External" /><Relationship Id="rId260" Type="http://schemas.openxmlformats.org/officeDocument/2006/relationships/hyperlink" Target="data:Setembro/2010" TargetMode="External" /><Relationship Id="rId261" Type="http://schemas.openxmlformats.org/officeDocument/2006/relationships/hyperlink" Target="data:Setembro/2010" TargetMode="External" /><Relationship Id="rId262" Type="http://schemas.openxmlformats.org/officeDocument/2006/relationships/hyperlink" Target="data:Setembro/2010" TargetMode="External" /><Relationship Id="rId263" Type="http://schemas.openxmlformats.org/officeDocument/2006/relationships/hyperlink" Target="data:Setembro/2010" TargetMode="External" /><Relationship Id="rId264" Type="http://schemas.openxmlformats.org/officeDocument/2006/relationships/hyperlink" Target="data:Setembro/2010" TargetMode="External" /><Relationship Id="rId265" Type="http://schemas.openxmlformats.org/officeDocument/2006/relationships/hyperlink" Target="data:Setembro/2010" TargetMode="External" /><Relationship Id="rId266" Type="http://schemas.openxmlformats.org/officeDocument/2006/relationships/hyperlink" Target="data:Setembro/2010" TargetMode="External" /><Relationship Id="rId267" Type="http://schemas.openxmlformats.org/officeDocument/2006/relationships/hyperlink" Target="data:Setembro/2010" TargetMode="External" /><Relationship Id="rId268" Type="http://schemas.openxmlformats.org/officeDocument/2006/relationships/hyperlink" Target="data:Setembro/2010" TargetMode="External" /><Relationship Id="rId269" Type="http://schemas.openxmlformats.org/officeDocument/2006/relationships/hyperlink" Target="data:Setembro/2010" TargetMode="External" /><Relationship Id="rId270" Type="http://schemas.openxmlformats.org/officeDocument/2006/relationships/hyperlink" Target="data:Setembro/2010" TargetMode="External" /><Relationship Id="rId271" Type="http://schemas.openxmlformats.org/officeDocument/2006/relationships/hyperlink" Target="data:Setembro/2010" TargetMode="External" /><Relationship Id="rId272" Type="http://schemas.openxmlformats.org/officeDocument/2006/relationships/hyperlink" Target="data:Setembro/2010" TargetMode="External" /><Relationship Id="rId273" Type="http://schemas.openxmlformats.org/officeDocument/2006/relationships/hyperlink" Target="data:Setembro/2010" TargetMode="External" /><Relationship Id="rId274" Type="http://schemas.openxmlformats.org/officeDocument/2006/relationships/hyperlink" Target="data:Setembro/2010" TargetMode="External" /><Relationship Id="rId275" Type="http://schemas.openxmlformats.org/officeDocument/2006/relationships/hyperlink" Target="data:Setembro/2010" TargetMode="External" /><Relationship Id="rId276" Type="http://schemas.openxmlformats.org/officeDocument/2006/relationships/hyperlink" Target="data:Setembro/2010" TargetMode="External" /><Relationship Id="rId277" Type="http://schemas.openxmlformats.org/officeDocument/2006/relationships/hyperlink" Target="data:Setembro/2010" TargetMode="External" /><Relationship Id="rId278" Type="http://schemas.openxmlformats.org/officeDocument/2006/relationships/hyperlink" Target="data:Setembro/2010" TargetMode="External" /><Relationship Id="rId279" Type="http://schemas.openxmlformats.org/officeDocument/2006/relationships/hyperlink" Target="data:Setembro/2010" TargetMode="External" /><Relationship Id="rId280" Type="http://schemas.openxmlformats.org/officeDocument/2006/relationships/hyperlink" Target="data:Setembro/2010" TargetMode="External" /><Relationship Id="rId281" Type="http://schemas.openxmlformats.org/officeDocument/2006/relationships/hyperlink" Target="data:Setembro/2010" TargetMode="External" /><Relationship Id="rId282" Type="http://schemas.openxmlformats.org/officeDocument/2006/relationships/hyperlink" Target="data:Setembro/2010" TargetMode="External" /><Relationship Id="rId283" Type="http://schemas.openxmlformats.org/officeDocument/2006/relationships/hyperlink" Target="data:Setembro/2010" TargetMode="External" /><Relationship Id="rId284" Type="http://schemas.openxmlformats.org/officeDocument/2006/relationships/hyperlink" Target="data:Setembro/2010" TargetMode="External" /><Relationship Id="rId285" Type="http://schemas.openxmlformats.org/officeDocument/2006/relationships/hyperlink" Target="data:Setembro/2010" TargetMode="External" /><Relationship Id="rId286" Type="http://schemas.openxmlformats.org/officeDocument/2006/relationships/hyperlink" Target="data:Setembro/2010" TargetMode="External" /><Relationship Id="rId287" Type="http://schemas.openxmlformats.org/officeDocument/2006/relationships/hyperlink" Target="data:Setembro/2010" TargetMode="External" /><Relationship Id="rId288" Type="http://schemas.openxmlformats.org/officeDocument/2006/relationships/hyperlink" Target="data:Setembro/2010" TargetMode="External" /><Relationship Id="rId289" Type="http://schemas.openxmlformats.org/officeDocument/2006/relationships/hyperlink" Target="data:Setembro/2010" TargetMode="External" /><Relationship Id="rId290" Type="http://schemas.openxmlformats.org/officeDocument/2006/relationships/hyperlink" Target="data:Setembro/2010" TargetMode="External" /><Relationship Id="rId291" Type="http://schemas.openxmlformats.org/officeDocument/2006/relationships/hyperlink" Target="data:Setembro/2010" TargetMode="External" /><Relationship Id="rId292" Type="http://schemas.openxmlformats.org/officeDocument/2006/relationships/hyperlink" Target="data:Setembro/2010" TargetMode="External" /><Relationship Id="rId293" Type="http://schemas.openxmlformats.org/officeDocument/2006/relationships/hyperlink" Target="data:Setembro/2010" TargetMode="External" /><Relationship Id="rId294" Type="http://schemas.openxmlformats.org/officeDocument/2006/relationships/hyperlink" Target="data:Setembro/2010" TargetMode="External" /><Relationship Id="rId295" Type="http://schemas.openxmlformats.org/officeDocument/2006/relationships/hyperlink" Target="data:Setembro/2010" TargetMode="External" /><Relationship Id="rId296" Type="http://schemas.openxmlformats.org/officeDocument/2006/relationships/hyperlink" Target="data:Setembro/2010" TargetMode="External" /><Relationship Id="rId297" Type="http://schemas.openxmlformats.org/officeDocument/2006/relationships/hyperlink" Target="data:Setembro/2010" TargetMode="External" /><Relationship Id="rId298" Type="http://schemas.openxmlformats.org/officeDocument/2006/relationships/hyperlink" Target="data:Setembro/2010" TargetMode="External" /><Relationship Id="rId299" Type="http://schemas.openxmlformats.org/officeDocument/2006/relationships/hyperlink" Target="data:Setembro/2010" TargetMode="External" /><Relationship Id="rId300" Type="http://schemas.openxmlformats.org/officeDocument/2006/relationships/hyperlink" Target="data:Setembro/2010" TargetMode="External" /><Relationship Id="rId301" Type="http://schemas.openxmlformats.org/officeDocument/2006/relationships/hyperlink" Target="data:Setembro/2010" TargetMode="External" /><Relationship Id="rId302" Type="http://schemas.openxmlformats.org/officeDocument/2006/relationships/hyperlink" Target="data:Setembro/2010" TargetMode="External" /><Relationship Id="rId303" Type="http://schemas.openxmlformats.org/officeDocument/2006/relationships/hyperlink" Target="data:Setembro/2010" TargetMode="External" /><Relationship Id="rId304" Type="http://schemas.openxmlformats.org/officeDocument/2006/relationships/hyperlink" Target="data:Setembro/2010" TargetMode="External" /><Relationship Id="rId305" Type="http://schemas.openxmlformats.org/officeDocument/2006/relationships/hyperlink" Target="data:Setembro/2010" TargetMode="External" /><Relationship Id="rId306" Type="http://schemas.openxmlformats.org/officeDocument/2006/relationships/hyperlink" Target="data:Setembro/2010" TargetMode="External" /><Relationship Id="rId307" Type="http://schemas.openxmlformats.org/officeDocument/2006/relationships/hyperlink" Target="data:Setembro/2010" TargetMode="External" /><Relationship Id="rId308" Type="http://schemas.openxmlformats.org/officeDocument/2006/relationships/hyperlink" Target="data:Setembro/2010" TargetMode="External" /><Relationship Id="rId309" Type="http://schemas.openxmlformats.org/officeDocument/2006/relationships/hyperlink" Target="data:Setembro/2010" TargetMode="External" /><Relationship Id="rId310" Type="http://schemas.openxmlformats.org/officeDocument/2006/relationships/hyperlink" Target="data:Setembro/2010" TargetMode="External" /><Relationship Id="rId311" Type="http://schemas.openxmlformats.org/officeDocument/2006/relationships/hyperlink" Target="data:Setembro/2010" TargetMode="External" /><Relationship Id="rId312" Type="http://schemas.openxmlformats.org/officeDocument/2006/relationships/hyperlink" Target="data:Setembro/2010" TargetMode="External" /><Relationship Id="rId313" Type="http://schemas.openxmlformats.org/officeDocument/2006/relationships/hyperlink" Target="data:Setembro/2010" TargetMode="External" /><Relationship Id="rId314" Type="http://schemas.openxmlformats.org/officeDocument/2006/relationships/hyperlink" Target="data:Setembro/2010" TargetMode="External" /><Relationship Id="rId315" Type="http://schemas.openxmlformats.org/officeDocument/2006/relationships/hyperlink" Target="data:Setembro/2010" TargetMode="External" /><Relationship Id="rId316" Type="http://schemas.openxmlformats.org/officeDocument/2006/relationships/hyperlink" Target="data:Setembro/2010" TargetMode="External" /><Relationship Id="rId317" Type="http://schemas.openxmlformats.org/officeDocument/2006/relationships/hyperlink" Target="data:Setembro/2010" TargetMode="External" /><Relationship Id="rId318" Type="http://schemas.openxmlformats.org/officeDocument/2006/relationships/hyperlink" Target="data:Setembro/2010" TargetMode="External" /><Relationship Id="rId319" Type="http://schemas.openxmlformats.org/officeDocument/2006/relationships/hyperlink" Target="data:Setembro/2010" TargetMode="External" /><Relationship Id="rId320" Type="http://schemas.openxmlformats.org/officeDocument/2006/relationships/hyperlink" Target="data:Setembro/2010" TargetMode="External" /><Relationship Id="rId321" Type="http://schemas.openxmlformats.org/officeDocument/2006/relationships/hyperlink" Target="data:Setembro/2010" TargetMode="External" /><Relationship Id="rId322" Type="http://schemas.openxmlformats.org/officeDocument/2006/relationships/hyperlink" Target="data:Setembro/2010" TargetMode="External" /><Relationship Id="rId323" Type="http://schemas.openxmlformats.org/officeDocument/2006/relationships/hyperlink" Target="data:Setembro/2010" TargetMode="External" /><Relationship Id="rId324" Type="http://schemas.openxmlformats.org/officeDocument/2006/relationships/hyperlink" Target="data:Setembro/2010" TargetMode="External" /><Relationship Id="rId325" Type="http://schemas.openxmlformats.org/officeDocument/2006/relationships/hyperlink" Target="data:Setembro/2010" TargetMode="External" /><Relationship Id="rId326" Type="http://schemas.openxmlformats.org/officeDocument/2006/relationships/hyperlink" Target="data:Setembro/2010" TargetMode="External" /><Relationship Id="rId327" Type="http://schemas.openxmlformats.org/officeDocument/2006/relationships/hyperlink" Target="data:Setembro/2010" TargetMode="External" /><Relationship Id="rId328" Type="http://schemas.openxmlformats.org/officeDocument/2006/relationships/hyperlink" Target="data:Setembro/2010" TargetMode="External" /><Relationship Id="rId329" Type="http://schemas.openxmlformats.org/officeDocument/2006/relationships/hyperlink" Target="data:Setembro/2010" TargetMode="External" /><Relationship Id="rId330" Type="http://schemas.openxmlformats.org/officeDocument/2006/relationships/hyperlink" Target="data:Setembro/2010" TargetMode="External" /><Relationship Id="rId331" Type="http://schemas.openxmlformats.org/officeDocument/2006/relationships/hyperlink" Target="data:Setembro/2010" TargetMode="External" /><Relationship Id="rId332" Type="http://schemas.openxmlformats.org/officeDocument/2006/relationships/hyperlink" Target="data:Setembro/2010" TargetMode="External" /><Relationship Id="rId333" Type="http://schemas.openxmlformats.org/officeDocument/2006/relationships/hyperlink" Target="data:Setembro/2010" TargetMode="External" /><Relationship Id="rId334" Type="http://schemas.openxmlformats.org/officeDocument/2006/relationships/hyperlink" Target="data:Setembro/2010" TargetMode="External" /><Relationship Id="rId335" Type="http://schemas.openxmlformats.org/officeDocument/2006/relationships/hyperlink" Target="data:Setembro/2010" TargetMode="External" /><Relationship Id="rId336" Type="http://schemas.openxmlformats.org/officeDocument/2006/relationships/hyperlink" Target="data:Setembro/2010" TargetMode="External" /><Relationship Id="rId337" Type="http://schemas.openxmlformats.org/officeDocument/2006/relationships/hyperlink" Target="data:Setembro/2010" TargetMode="External" /><Relationship Id="rId338" Type="http://schemas.openxmlformats.org/officeDocument/2006/relationships/hyperlink" Target="data:Setembro/2010" TargetMode="External" /><Relationship Id="rId339" Type="http://schemas.openxmlformats.org/officeDocument/2006/relationships/hyperlink" Target="data:Setembro/2010" TargetMode="External" /><Relationship Id="rId340" Type="http://schemas.openxmlformats.org/officeDocument/2006/relationships/hyperlink" Target="data:Setembro/2010" TargetMode="External" /><Relationship Id="rId341" Type="http://schemas.openxmlformats.org/officeDocument/2006/relationships/hyperlink" Target="data:Setembro/2010" TargetMode="External" /><Relationship Id="rId342" Type="http://schemas.openxmlformats.org/officeDocument/2006/relationships/hyperlink" Target="data:Setembro/2010" TargetMode="External" /><Relationship Id="rId343" Type="http://schemas.openxmlformats.org/officeDocument/2006/relationships/hyperlink" Target="data:Setembro/2010" TargetMode="External" /><Relationship Id="rId344" Type="http://schemas.openxmlformats.org/officeDocument/2006/relationships/hyperlink" Target="data:Setembro/2010" TargetMode="External" /><Relationship Id="rId345" Type="http://schemas.openxmlformats.org/officeDocument/2006/relationships/hyperlink" Target="data:Setembro/2010" TargetMode="External" /><Relationship Id="rId346" Type="http://schemas.openxmlformats.org/officeDocument/2006/relationships/hyperlink" Target="data:Setembro/2010" TargetMode="External" /><Relationship Id="rId347" Type="http://schemas.openxmlformats.org/officeDocument/2006/relationships/hyperlink" Target="data:Setembro/2010" TargetMode="External" /><Relationship Id="rId348" Type="http://schemas.openxmlformats.org/officeDocument/2006/relationships/hyperlink" Target="data:Setembro/2010" TargetMode="External" /><Relationship Id="rId349" Type="http://schemas.openxmlformats.org/officeDocument/2006/relationships/hyperlink" Target="data:Setembro/2010" TargetMode="External" /><Relationship Id="rId350" Type="http://schemas.openxmlformats.org/officeDocument/2006/relationships/hyperlink" Target="data:Setembro/2010" TargetMode="External" /><Relationship Id="rId351" Type="http://schemas.openxmlformats.org/officeDocument/2006/relationships/hyperlink" Target="data:Setembro/2010" TargetMode="External" /><Relationship Id="rId352" Type="http://schemas.openxmlformats.org/officeDocument/2006/relationships/hyperlink" Target="data:Setembro/2010" TargetMode="External" /><Relationship Id="rId353" Type="http://schemas.openxmlformats.org/officeDocument/2006/relationships/hyperlink" Target="data:Setembro/2010" TargetMode="External" /><Relationship Id="rId354" Type="http://schemas.openxmlformats.org/officeDocument/2006/relationships/hyperlink" Target="data:Setembro/2010" TargetMode="External" /><Relationship Id="rId355" Type="http://schemas.openxmlformats.org/officeDocument/2006/relationships/hyperlink" Target="data:Setembro/2010" TargetMode="External" /><Relationship Id="rId356" Type="http://schemas.openxmlformats.org/officeDocument/2006/relationships/hyperlink" Target="data:Setembro/2010" TargetMode="External" /><Relationship Id="rId357" Type="http://schemas.openxmlformats.org/officeDocument/2006/relationships/hyperlink" Target="data:Setembro/2010" TargetMode="External" /><Relationship Id="rId358" Type="http://schemas.openxmlformats.org/officeDocument/2006/relationships/hyperlink" Target="data:Setembro/2010" TargetMode="External" /><Relationship Id="rId359" Type="http://schemas.openxmlformats.org/officeDocument/2006/relationships/hyperlink" Target="data:Setembro/2010" TargetMode="External" /><Relationship Id="rId360" Type="http://schemas.openxmlformats.org/officeDocument/2006/relationships/hyperlink" Target="data:Setembro/2010" TargetMode="External" /><Relationship Id="rId361" Type="http://schemas.openxmlformats.org/officeDocument/2006/relationships/hyperlink" Target="data:Setembro/2010" TargetMode="External" /><Relationship Id="rId362" Type="http://schemas.openxmlformats.org/officeDocument/2006/relationships/hyperlink" Target="data:Setembro/2010" TargetMode="External" /><Relationship Id="rId363" Type="http://schemas.openxmlformats.org/officeDocument/2006/relationships/hyperlink" Target="data:Setembro/2010" TargetMode="External" /><Relationship Id="rId364" Type="http://schemas.openxmlformats.org/officeDocument/2006/relationships/hyperlink" Target="data:Setembro/2010" TargetMode="External" /><Relationship Id="rId365" Type="http://schemas.openxmlformats.org/officeDocument/2006/relationships/hyperlink" Target="data:Setembro/2010" TargetMode="External" /><Relationship Id="rId366" Type="http://schemas.openxmlformats.org/officeDocument/2006/relationships/hyperlink" Target="data:Setembro/2010" TargetMode="External" /><Relationship Id="rId367" Type="http://schemas.openxmlformats.org/officeDocument/2006/relationships/hyperlink" Target="data:Setembro/2010" TargetMode="External" /><Relationship Id="rId368" Type="http://schemas.openxmlformats.org/officeDocument/2006/relationships/hyperlink" Target="data:Setembro/2010" TargetMode="External" /><Relationship Id="rId369" Type="http://schemas.openxmlformats.org/officeDocument/2006/relationships/hyperlink" Target="data:Setembro/2010" TargetMode="External" /><Relationship Id="rId370" Type="http://schemas.openxmlformats.org/officeDocument/2006/relationships/hyperlink" Target="data:Setembro/2010" TargetMode="External" /><Relationship Id="rId371" Type="http://schemas.openxmlformats.org/officeDocument/2006/relationships/hyperlink" Target="data:Setembro/2010" TargetMode="External" /><Relationship Id="rId372" Type="http://schemas.openxmlformats.org/officeDocument/2006/relationships/hyperlink" Target="data:Setembro/2010" TargetMode="External" /><Relationship Id="rId373" Type="http://schemas.openxmlformats.org/officeDocument/2006/relationships/hyperlink" Target="data:Setembro/2010" TargetMode="External" /><Relationship Id="rId374" Type="http://schemas.openxmlformats.org/officeDocument/2006/relationships/hyperlink" Target="data:Setembro/2010" TargetMode="External" /><Relationship Id="rId375" Type="http://schemas.openxmlformats.org/officeDocument/2006/relationships/hyperlink" Target="data:Setembro/2010" TargetMode="External" /><Relationship Id="rId376" Type="http://schemas.openxmlformats.org/officeDocument/2006/relationships/hyperlink" Target="data:Setembro/2010" TargetMode="External" /><Relationship Id="rId377" Type="http://schemas.openxmlformats.org/officeDocument/2006/relationships/hyperlink" Target="data:Setembro/2010" TargetMode="External" /><Relationship Id="rId378" Type="http://schemas.openxmlformats.org/officeDocument/2006/relationships/hyperlink" Target="data:Setembro/2010" TargetMode="External" /><Relationship Id="rId379" Type="http://schemas.openxmlformats.org/officeDocument/2006/relationships/hyperlink" Target="data:Setembro/2010" TargetMode="External" /><Relationship Id="rId380" Type="http://schemas.openxmlformats.org/officeDocument/2006/relationships/hyperlink" Target="data:Setembro/2010" TargetMode="External" /><Relationship Id="rId381" Type="http://schemas.openxmlformats.org/officeDocument/2006/relationships/hyperlink" Target="data:Setembro/2010" TargetMode="External" /><Relationship Id="rId382" Type="http://schemas.openxmlformats.org/officeDocument/2006/relationships/hyperlink" Target="data:Setembro/2010" TargetMode="External" /><Relationship Id="rId383" Type="http://schemas.openxmlformats.org/officeDocument/2006/relationships/hyperlink" Target="data:Setembro/2010" TargetMode="External" /><Relationship Id="rId384" Type="http://schemas.openxmlformats.org/officeDocument/2006/relationships/hyperlink" Target="data:Setembro/2010" TargetMode="External" /><Relationship Id="rId385" Type="http://schemas.openxmlformats.org/officeDocument/2006/relationships/hyperlink" Target="data:Setembro/2010" TargetMode="External" /><Relationship Id="rId386" Type="http://schemas.openxmlformats.org/officeDocument/2006/relationships/hyperlink" Target="data:Setembro/2010" TargetMode="External" /><Relationship Id="rId387" Type="http://schemas.openxmlformats.org/officeDocument/2006/relationships/hyperlink" Target="data:Setembro/2010" TargetMode="External" /><Relationship Id="rId388" Type="http://schemas.openxmlformats.org/officeDocument/2006/relationships/hyperlink" Target="data:Setembro/2010" TargetMode="External" /><Relationship Id="rId389" Type="http://schemas.openxmlformats.org/officeDocument/2006/relationships/hyperlink" Target="data:Setembro/2010" TargetMode="External" /><Relationship Id="rId390" Type="http://schemas.openxmlformats.org/officeDocument/2006/relationships/hyperlink" Target="data:Setembro/2010" TargetMode="External" /><Relationship Id="rId391" Type="http://schemas.openxmlformats.org/officeDocument/2006/relationships/hyperlink" Target="data:Setembro/2010" TargetMode="External" /><Relationship Id="rId392" Type="http://schemas.openxmlformats.org/officeDocument/2006/relationships/hyperlink" Target="data:Setembro/2010" TargetMode="External" /><Relationship Id="rId393" Type="http://schemas.openxmlformats.org/officeDocument/2006/relationships/hyperlink" Target="data:Setembro/2010" TargetMode="External" /><Relationship Id="rId394" Type="http://schemas.openxmlformats.org/officeDocument/2006/relationships/hyperlink" Target="data:Setembro/2010" TargetMode="External" /><Relationship Id="rId395" Type="http://schemas.openxmlformats.org/officeDocument/2006/relationships/hyperlink" Target="data:Setembro/2010" TargetMode="External" /><Relationship Id="rId396" Type="http://schemas.openxmlformats.org/officeDocument/2006/relationships/hyperlink" Target="data:Setembro/2010" TargetMode="External" /><Relationship Id="rId397" Type="http://schemas.openxmlformats.org/officeDocument/2006/relationships/hyperlink" Target="data:Setembro/2010" TargetMode="External" /><Relationship Id="rId398" Type="http://schemas.openxmlformats.org/officeDocument/2006/relationships/hyperlink" Target="data:Setembro/2010" TargetMode="External" /><Relationship Id="rId399" Type="http://schemas.openxmlformats.org/officeDocument/2006/relationships/hyperlink" Target="data:Setembro/2010" TargetMode="External" /><Relationship Id="rId400" Type="http://schemas.openxmlformats.org/officeDocument/2006/relationships/hyperlink" Target="data:Setembro/2010" TargetMode="External" /><Relationship Id="rId401" Type="http://schemas.openxmlformats.org/officeDocument/2006/relationships/hyperlink" Target="data:Setembro/2010" TargetMode="External" /><Relationship Id="rId402" Type="http://schemas.openxmlformats.org/officeDocument/2006/relationships/hyperlink" Target="data:Setembro/2010" TargetMode="External" /><Relationship Id="rId403" Type="http://schemas.openxmlformats.org/officeDocument/2006/relationships/hyperlink" Target="data:Setembro/2010" TargetMode="External" /><Relationship Id="rId404" Type="http://schemas.openxmlformats.org/officeDocument/2006/relationships/hyperlink" Target="data:Setembro/2010" TargetMode="External" /><Relationship Id="rId405" Type="http://schemas.openxmlformats.org/officeDocument/2006/relationships/hyperlink" Target="data:Setembro/2010" TargetMode="External" /><Relationship Id="rId406" Type="http://schemas.openxmlformats.org/officeDocument/2006/relationships/hyperlink" Target="data:Setembro/2010" TargetMode="External" /><Relationship Id="rId407" Type="http://schemas.openxmlformats.org/officeDocument/2006/relationships/hyperlink" Target="data:Setembro/2010" TargetMode="External" /><Relationship Id="rId408" Type="http://schemas.openxmlformats.org/officeDocument/2006/relationships/hyperlink" Target="data:Setembro/2010" TargetMode="External" /><Relationship Id="rId409" Type="http://schemas.openxmlformats.org/officeDocument/2006/relationships/hyperlink" Target="data:Setembro/2010" TargetMode="External" /><Relationship Id="rId410" Type="http://schemas.openxmlformats.org/officeDocument/2006/relationships/hyperlink" Target="data:Setembro/2010" TargetMode="External" /><Relationship Id="rId411" Type="http://schemas.openxmlformats.org/officeDocument/2006/relationships/hyperlink" Target="data:Setembro/2010" TargetMode="External" /><Relationship Id="rId412" Type="http://schemas.openxmlformats.org/officeDocument/2006/relationships/hyperlink" Target="data:Setembro/2010" TargetMode="External" /><Relationship Id="rId413" Type="http://schemas.openxmlformats.org/officeDocument/2006/relationships/hyperlink" Target="data:Setembro/2010" TargetMode="External" /><Relationship Id="rId414" Type="http://schemas.openxmlformats.org/officeDocument/2006/relationships/hyperlink" Target="data:Setembro/2010" TargetMode="External" /><Relationship Id="rId415" Type="http://schemas.openxmlformats.org/officeDocument/2006/relationships/hyperlink" Target="data:Setembro/2010" TargetMode="External" /><Relationship Id="rId416" Type="http://schemas.openxmlformats.org/officeDocument/2006/relationships/hyperlink" Target="data:Setembro/2010" TargetMode="External" /><Relationship Id="rId417" Type="http://schemas.openxmlformats.org/officeDocument/2006/relationships/hyperlink" Target="data:Setembro/2010" TargetMode="External" /><Relationship Id="rId418" Type="http://schemas.openxmlformats.org/officeDocument/2006/relationships/hyperlink" Target="data:Setembro/2010" TargetMode="External" /><Relationship Id="rId419" Type="http://schemas.openxmlformats.org/officeDocument/2006/relationships/hyperlink" Target="data:Setembro/2010" TargetMode="External" /><Relationship Id="rId420" Type="http://schemas.openxmlformats.org/officeDocument/2006/relationships/hyperlink" Target="data:Setembro/2010" TargetMode="External" /><Relationship Id="rId421" Type="http://schemas.openxmlformats.org/officeDocument/2006/relationships/hyperlink" Target="data:Setembro/2010" TargetMode="External" /><Relationship Id="rId422" Type="http://schemas.openxmlformats.org/officeDocument/2006/relationships/hyperlink" Target="data:Setembro/2010" TargetMode="External" /><Relationship Id="rId423" Type="http://schemas.openxmlformats.org/officeDocument/2006/relationships/hyperlink" Target="data:Setembro/2010" TargetMode="External" /><Relationship Id="rId424" Type="http://schemas.openxmlformats.org/officeDocument/2006/relationships/hyperlink" Target="data:Setembro/2010" TargetMode="External" /><Relationship Id="rId425" Type="http://schemas.openxmlformats.org/officeDocument/2006/relationships/hyperlink" Target="data:Setembro/2010" TargetMode="External" /><Relationship Id="rId426" Type="http://schemas.openxmlformats.org/officeDocument/2006/relationships/hyperlink" Target="data:Setembro/2010" TargetMode="External" /><Relationship Id="rId427" Type="http://schemas.openxmlformats.org/officeDocument/2006/relationships/hyperlink" Target="data:Setembro/2010" TargetMode="External" /><Relationship Id="rId428" Type="http://schemas.openxmlformats.org/officeDocument/2006/relationships/hyperlink" Target="data:Setembro/2010" TargetMode="External" /><Relationship Id="rId429" Type="http://schemas.openxmlformats.org/officeDocument/2006/relationships/hyperlink" Target="data:Setembro/2010" TargetMode="External" /><Relationship Id="rId430" Type="http://schemas.openxmlformats.org/officeDocument/2006/relationships/hyperlink" Target="data:Setembro/2010" TargetMode="External" /><Relationship Id="rId431" Type="http://schemas.openxmlformats.org/officeDocument/2006/relationships/hyperlink" Target="data:Setembro/2010" TargetMode="External" /><Relationship Id="rId432" Type="http://schemas.openxmlformats.org/officeDocument/2006/relationships/hyperlink" Target="data:Setembro/2010" TargetMode="External" /><Relationship Id="rId433" Type="http://schemas.openxmlformats.org/officeDocument/2006/relationships/hyperlink" Target="data:Setembro/2010" TargetMode="External" /><Relationship Id="rId434" Type="http://schemas.openxmlformats.org/officeDocument/2006/relationships/hyperlink" Target="data:Setembro/2010" TargetMode="External" /><Relationship Id="rId435" Type="http://schemas.openxmlformats.org/officeDocument/2006/relationships/hyperlink" Target="data:Setembro/2010" TargetMode="External" /><Relationship Id="rId436" Type="http://schemas.openxmlformats.org/officeDocument/2006/relationships/hyperlink" Target="data:Setembro/2010" TargetMode="External" /><Relationship Id="rId437" Type="http://schemas.openxmlformats.org/officeDocument/2006/relationships/hyperlink" Target="data:Setembro/2010" TargetMode="External" /><Relationship Id="rId438" Type="http://schemas.openxmlformats.org/officeDocument/2006/relationships/hyperlink" Target="data:Setembro/2010" TargetMode="External" /><Relationship Id="rId439" Type="http://schemas.openxmlformats.org/officeDocument/2006/relationships/hyperlink" Target="data:Setembro/2010" TargetMode="External" /><Relationship Id="rId440" Type="http://schemas.openxmlformats.org/officeDocument/2006/relationships/hyperlink" Target="data:Setembro/2010" TargetMode="External" /><Relationship Id="rId441" Type="http://schemas.openxmlformats.org/officeDocument/2006/relationships/hyperlink" Target="data:Setembro/2010" TargetMode="External" /><Relationship Id="rId442" Type="http://schemas.openxmlformats.org/officeDocument/2006/relationships/hyperlink" Target="data:Setembro/2010" TargetMode="External" /><Relationship Id="rId443" Type="http://schemas.openxmlformats.org/officeDocument/2006/relationships/hyperlink" Target="data:Setembro/2010" TargetMode="External" /><Relationship Id="rId444" Type="http://schemas.openxmlformats.org/officeDocument/2006/relationships/hyperlink" Target="data:Setembro/2010" TargetMode="External" /><Relationship Id="rId445" Type="http://schemas.openxmlformats.org/officeDocument/2006/relationships/hyperlink" Target="data:Setembro/2010" TargetMode="External" /><Relationship Id="rId446" Type="http://schemas.openxmlformats.org/officeDocument/2006/relationships/hyperlink" Target="data:Setembro/2010" TargetMode="External" /><Relationship Id="rId447" Type="http://schemas.openxmlformats.org/officeDocument/2006/relationships/hyperlink" Target="data:Setembro/2010" TargetMode="External" /><Relationship Id="rId448" Type="http://schemas.openxmlformats.org/officeDocument/2006/relationships/hyperlink" Target="data:Setembro/2010" TargetMode="External" /><Relationship Id="rId449" Type="http://schemas.openxmlformats.org/officeDocument/2006/relationships/hyperlink" Target="data:Setembro/2010" TargetMode="External" /><Relationship Id="rId450" Type="http://schemas.openxmlformats.org/officeDocument/2006/relationships/hyperlink" Target="data:Setembro/2010" TargetMode="External" /><Relationship Id="rId451" Type="http://schemas.openxmlformats.org/officeDocument/2006/relationships/hyperlink" Target="data:Setembro/2010" TargetMode="External" /><Relationship Id="rId452" Type="http://schemas.openxmlformats.org/officeDocument/2006/relationships/hyperlink" Target="data:Setembro/2010" TargetMode="External" /><Relationship Id="rId453" Type="http://schemas.openxmlformats.org/officeDocument/2006/relationships/hyperlink" Target="data:Setembro/2010" TargetMode="External" /><Relationship Id="rId454" Type="http://schemas.openxmlformats.org/officeDocument/2006/relationships/hyperlink" Target="data:Setembro/2010" TargetMode="External" /><Relationship Id="rId455" Type="http://schemas.openxmlformats.org/officeDocument/2006/relationships/hyperlink" Target="data:Setembro/2010" TargetMode="External" /><Relationship Id="rId456" Type="http://schemas.openxmlformats.org/officeDocument/2006/relationships/hyperlink" Target="data:Setembro/2010" TargetMode="External" /><Relationship Id="rId457" Type="http://schemas.openxmlformats.org/officeDocument/2006/relationships/hyperlink" Target="data:Setembro/2010" TargetMode="External" /><Relationship Id="rId458" Type="http://schemas.openxmlformats.org/officeDocument/2006/relationships/hyperlink" Target="data:Setembro/2010" TargetMode="External" /><Relationship Id="rId459" Type="http://schemas.openxmlformats.org/officeDocument/2006/relationships/hyperlink" Target="data:Setembro/2010" TargetMode="External" /><Relationship Id="rId460" Type="http://schemas.openxmlformats.org/officeDocument/2006/relationships/hyperlink" Target="data:Setembro/2010" TargetMode="External" /><Relationship Id="rId461" Type="http://schemas.openxmlformats.org/officeDocument/2006/relationships/hyperlink" Target="data:Setembro/2010" TargetMode="External" /><Relationship Id="rId462" Type="http://schemas.openxmlformats.org/officeDocument/2006/relationships/hyperlink" Target="data:Setembro/2010" TargetMode="External" /><Relationship Id="rId463" Type="http://schemas.openxmlformats.org/officeDocument/2006/relationships/hyperlink" Target="data:Setembro/2010" TargetMode="External" /><Relationship Id="rId464" Type="http://schemas.openxmlformats.org/officeDocument/2006/relationships/hyperlink" Target="data:Setembro/2010" TargetMode="External" /><Relationship Id="rId465" Type="http://schemas.openxmlformats.org/officeDocument/2006/relationships/hyperlink" Target="data:Setembro/2010" TargetMode="External" /><Relationship Id="rId466" Type="http://schemas.openxmlformats.org/officeDocument/2006/relationships/hyperlink" Target="data:Setembro/2010" TargetMode="External" /><Relationship Id="rId467" Type="http://schemas.openxmlformats.org/officeDocument/2006/relationships/hyperlink" Target="data:Setembro/2010" TargetMode="External" /><Relationship Id="rId468" Type="http://schemas.openxmlformats.org/officeDocument/2006/relationships/hyperlink" Target="data:Setembro/2010" TargetMode="External" /><Relationship Id="rId469" Type="http://schemas.openxmlformats.org/officeDocument/2006/relationships/hyperlink" Target="data:Setembro/2010" TargetMode="External" /><Relationship Id="rId470" Type="http://schemas.openxmlformats.org/officeDocument/2006/relationships/hyperlink" Target="data:Setembro/2010" TargetMode="External" /><Relationship Id="rId471" Type="http://schemas.openxmlformats.org/officeDocument/2006/relationships/hyperlink" Target="data:Setembro/2010" TargetMode="External" /><Relationship Id="rId472" Type="http://schemas.openxmlformats.org/officeDocument/2006/relationships/hyperlink" Target="data:Setembro/2010" TargetMode="External" /><Relationship Id="rId473" Type="http://schemas.openxmlformats.org/officeDocument/2006/relationships/hyperlink" Target="data:Setembro/2010" TargetMode="External" /><Relationship Id="rId474" Type="http://schemas.openxmlformats.org/officeDocument/2006/relationships/hyperlink" Target="data:Setembro/2010" TargetMode="External" /><Relationship Id="rId475" Type="http://schemas.openxmlformats.org/officeDocument/2006/relationships/hyperlink" Target="data:Setembro/2010" TargetMode="External" /><Relationship Id="rId476" Type="http://schemas.openxmlformats.org/officeDocument/2006/relationships/hyperlink" Target="data:Setembro/2010" TargetMode="External" /><Relationship Id="rId477" Type="http://schemas.openxmlformats.org/officeDocument/2006/relationships/hyperlink" Target="data:Setembro/2010" TargetMode="External" /><Relationship Id="rId478" Type="http://schemas.openxmlformats.org/officeDocument/2006/relationships/hyperlink" Target="data:Setembro/2010" TargetMode="External" /><Relationship Id="rId479" Type="http://schemas.openxmlformats.org/officeDocument/2006/relationships/hyperlink" Target="data:Setembro/2010" TargetMode="External" /><Relationship Id="rId480" Type="http://schemas.openxmlformats.org/officeDocument/2006/relationships/hyperlink" Target="data:Setembro/2010" TargetMode="External" /><Relationship Id="rId481" Type="http://schemas.openxmlformats.org/officeDocument/2006/relationships/hyperlink" Target="data:Setembro/2010" TargetMode="External" /><Relationship Id="rId482" Type="http://schemas.openxmlformats.org/officeDocument/2006/relationships/hyperlink" Target="data:Setembro/2010" TargetMode="External" /><Relationship Id="rId483" Type="http://schemas.openxmlformats.org/officeDocument/2006/relationships/hyperlink" Target="data:Setembro/2010" TargetMode="External" /><Relationship Id="rId484" Type="http://schemas.openxmlformats.org/officeDocument/2006/relationships/hyperlink" Target="data:Setembro/2010" TargetMode="External" /><Relationship Id="rId485" Type="http://schemas.openxmlformats.org/officeDocument/2006/relationships/hyperlink" Target="data:Setembro/2010" TargetMode="External" /><Relationship Id="rId486" Type="http://schemas.openxmlformats.org/officeDocument/2006/relationships/hyperlink" Target="data:Setembro/2010" TargetMode="External" /><Relationship Id="rId487" Type="http://schemas.openxmlformats.org/officeDocument/2006/relationships/hyperlink" Target="data:Setembro/2010" TargetMode="External" /><Relationship Id="rId488" Type="http://schemas.openxmlformats.org/officeDocument/2006/relationships/hyperlink" Target="data:Setembro/2010" TargetMode="External" /><Relationship Id="rId489" Type="http://schemas.openxmlformats.org/officeDocument/2006/relationships/hyperlink" Target="data:Setembro/2010" TargetMode="External" /><Relationship Id="rId490" Type="http://schemas.openxmlformats.org/officeDocument/2006/relationships/hyperlink" Target="data:Setembro/2010" TargetMode="External" /><Relationship Id="rId491" Type="http://schemas.openxmlformats.org/officeDocument/2006/relationships/hyperlink" Target="data:Setembro/2010" TargetMode="External" /><Relationship Id="rId492" Type="http://schemas.openxmlformats.org/officeDocument/2006/relationships/hyperlink" Target="data:Setembro/2010" TargetMode="External" /><Relationship Id="rId493" Type="http://schemas.openxmlformats.org/officeDocument/2006/relationships/hyperlink" Target="data:Setembro/2010" TargetMode="External" /><Relationship Id="rId494" Type="http://schemas.openxmlformats.org/officeDocument/2006/relationships/hyperlink" Target="data:Setembro/2010" TargetMode="External" /><Relationship Id="rId495" Type="http://schemas.openxmlformats.org/officeDocument/2006/relationships/hyperlink" Target="data:Setembro/2010" TargetMode="External" /><Relationship Id="rId496" Type="http://schemas.openxmlformats.org/officeDocument/2006/relationships/hyperlink" Target="data:Setembro/2010" TargetMode="External" /><Relationship Id="rId497" Type="http://schemas.openxmlformats.org/officeDocument/2006/relationships/hyperlink" Target="data:Setembro/2010" TargetMode="External" /><Relationship Id="rId498" Type="http://schemas.openxmlformats.org/officeDocument/2006/relationships/hyperlink" Target="data:Setembro/2010" TargetMode="External" /><Relationship Id="rId499" Type="http://schemas.openxmlformats.org/officeDocument/2006/relationships/hyperlink" Target="data:Setembro/2010" TargetMode="External" /><Relationship Id="rId500" Type="http://schemas.openxmlformats.org/officeDocument/2006/relationships/hyperlink" Target="data:Setembro/2010" TargetMode="External" /><Relationship Id="rId501" Type="http://schemas.openxmlformats.org/officeDocument/2006/relationships/hyperlink" Target="data:Setembro/2010" TargetMode="External" /><Relationship Id="rId502" Type="http://schemas.openxmlformats.org/officeDocument/2006/relationships/hyperlink" Target="data:Setembro/2010" TargetMode="External" /><Relationship Id="rId503" Type="http://schemas.openxmlformats.org/officeDocument/2006/relationships/hyperlink" Target="data:Setembro/2010" TargetMode="External" /><Relationship Id="rId504" Type="http://schemas.openxmlformats.org/officeDocument/2006/relationships/hyperlink" Target="data:Setembro/2010" TargetMode="External" /><Relationship Id="rId505" Type="http://schemas.openxmlformats.org/officeDocument/2006/relationships/hyperlink" Target="data:Setembro/2010" TargetMode="External" /><Relationship Id="rId506" Type="http://schemas.openxmlformats.org/officeDocument/2006/relationships/hyperlink" Target="data:Setembro/2010" TargetMode="External" /><Relationship Id="rId507" Type="http://schemas.openxmlformats.org/officeDocument/2006/relationships/hyperlink" Target="data:Setembro/2010" TargetMode="External" /><Relationship Id="rId508" Type="http://schemas.openxmlformats.org/officeDocument/2006/relationships/hyperlink" Target="data:Setembro/2010" TargetMode="External" /><Relationship Id="rId509" Type="http://schemas.openxmlformats.org/officeDocument/2006/relationships/hyperlink" Target="data:Setembro/2010" TargetMode="External" /><Relationship Id="rId510" Type="http://schemas.openxmlformats.org/officeDocument/2006/relationships/hyperlink" Target="data:Setembro/2010" TargetMode="External" /><Relationship Id="rId511" Type="http://schemas.openxmlformats.org/officeDocument/2006/relationships/hyperlink" Target="data:Setembro/2010" TargetMode="External" /><Relationship Id="rId512" Type="http://schemas.openxmlformats.org/officeDocument/2006/relationships/hyperlink" Target="data:Setembro/2010" TargetMode="External" /><Relationship Id="rId513" Type="http://schemas.openxmlformats.org/officeDocument/2006/relationships/hyperlink" Target="data:Setembro/2010" TargetMode="External" /><Relationship Id="rId514" Type="http://schemas.openxmlformats.org/officeDocument/2006/relationships/hyperlink" Target="data:Setembro/2010" TargetMode="External" /><Relationship Id="rId515" Type="http://schemas.openxmlformats.org/officeDocument/2006/relationships/hyperlink" Target="data:Setembro/2010" TargetMode="External" /><Relationship Id="rId516" Type="http://schemas.openxmlformats.org/officeDocument/2006/relationships/hyperlink" Target="data:Setembro/2010" TargetMode="External" /><Relationship Id="rId517" Type="http://schemas.openxmlformats.org/officeDocument/2006/relationships/hyperlink" Target="data:Setembro/2010" TargetMode="External" /><Relationship Id="rId518" Type="http://schemas.openxmlformats.org/officeDocument/2006/relationships/hyperlink" Target="data:Setembro/2010" TargetMode="External" /><Relationship Id="rId519" Type="http://schemas.openxmlformats.org/officeDocument/2006/relationships/hyperlink" Target="data:Setembro/2010" TargetMode="External" /><Relationship Id="rId520" Type="http://schemas.openxmlformats.org/officeDocument/2006/relationships/hyperlink" Target="data:Setembro/2010" TargetMode="External" /><Relationship Id="rId521" Type="http://schemas.openxmlformats.org/officeDocument/2006/relationships/hyperlink" Target="data:Setembro/2010" TargetMode="External" /><Relationship Id="rId522" Type="http://schemas.openxmlformats.org/officeDocument/2006/relationships/hyperlink" Target="data:Setembro/2010" TargetMode="External" /><Relationship Id="rId523" Type="http://schemas.openxmlformats.org/officeDocument/2006/relationships/hyperlink" Target="data:Setembro/2010" TargetMode="External" /><Relationship Id="rId524" Type="http://schemas.openxmlformats.org/officeDocument/2006/relationships/hyperlink" Target="data:Setembro/2010" TargetMode="External" /><Relationship Id="rId525" Type="http://schemas.openxmlformats.org/officeDocument/2006/relationships/hyperlink" Target="data:Setembro/2010" TargetMode="External" /><Relationship Id="rId526" Type="http://schemas.openxmlformats.org/officeDocument/2006/relationships/hyperlink" Target="data:Setembro/2010" TargetMode="External" /><Relationship Id="rId527" Type="http://schemas.openxmlformats.org/officeDocument/2006/relationships/hyperlink" Target="data:Setembro/2010" TargetMode="External" /><Relationship Id="rId528" Type="http://schemas.openxmlformats.org/officeDocument/2006/relationships/hyperlink" Target="data:Setembro/2010" TargetMode="External" /><Relationship Id="rId529" Type="http://schemas.openxmlformats.org/officeDocument/2006/relationships/hyperlink" Target="data:Setembro/2010" TargetMode="External" /><Relationship Id="rId530" Type="http://schemas.openxmlformats.org/officeDocument/2006/relationships/hyperlink" Target="data:Setembro/2010" TargetMode="External" /><Relationship Id="rId531" Type="http://schemas.openxmlformats.org/officeDocument/2006/relationships/hyperlink" Target="data:Setembro/2010" TargetMode="External" /><Relationship Id="rId532" Type="http://schemas.openxmlformats.org/officeDocument/2006/relationships/hyperlink" Target="data:Setembro/2010" TargetMode="External" /><Relationship Id="rId533" Type="http://schemas.openxmlformats.org/officeDocument/2006/relationships/hyperlink" Target="data:Setembro/2010" TargetMode="External" /><Relationship Id="rId534" Type="http://schemas.openxmlformats.org/officeDocument/2006/relationships/hyperlink" Target="data:Setembro/2010" TargetMode="External" /><Relationship Id="rId535" Type="http://schemas.openxmlformats.org/officeDocument/2006/relationships/hyperlink" Target="data:Setembro/2010" TargetMode="External" /><Relationship Id="rId536" Type="http://schemas.openxmlformats.org/officeDocument/2006/relationships/hyperlink" Target="data:Setembro/2010" TargetMode="External" /><Relationship Id="rId537" Type="http://schemas.openxmlformats.org/officeDocument/2006/relationships/hyperlink" Target="data:Setembro/2010" TargetMode="External" /><Relationship Id="rId538" Type="http://schemas.openxmlformats.org/officeDocument/2006/relationships/hyperlink" Target="data:Setembro/2010" TargetMode="External" /><Relationship Id="rId539" Type="http://schemas.openxmlformats.org/officeDocument/2006/relationships/hyperlink" Target="data:Setembro/2010" TargetMode="External" /><Relationship Id="rId540" Type="http://schemas.openxmlformats.org/officeDocument/2006/relationships/hyperlink" Target="data:Setembro/2010" TargetMode="External" /><Relationship Id="rId541" Type="http://schemas.openxmlformats.org/officeDocument/2006/relationships/hyperlink" Target="data:Setembro/2010" TargetMode="External" /><Relationship Id="rId542" Type="http://schemas.openxmlformats.org/officeDocument/2006/relationships/hyperlink" Target="data:Setembro/2010" TargetMode="External" /><Relationship Id="rId543" Type="http://schemas.openxmlformats.org/officeDocument/2006/relationships/hyperlink" Target="data:Setembro/2010" TargetMode="External" /><Relationship Id="rId544" Type="http://schemas.openxmlformats.org/officeDocument/2006/relationships/hyperlink" Target="data:Setembro/2010" TargetMode="External" /><Relationship Id="rId545" Type="http://schemas.openxmlformats.org/officeDocument/2006/relationships/hyperlink" Target="data:Setembro/2010" TargetMode="External" /><Relationship Id="rId546" Type="http://schemas.openxmlformats.org/officeDocument/2006/relationships/hyperlink" Target="data:Setembro/2010" TargetMode="External" /><Relationship Id="rId547" Type="http://schemas.openxmlformats.org/officeDocument/2006/relationships/hyperlink" Target="data:Setembro/2010" TargetMode="External" /><Relationship Id="rId548" Type="http://schemas.openxmlformats.org/officeDocument/2006/relationships/hyperlink" Target="data:Setembro/2010" TargetMode="External" /><Relationship Id="rId549" Type="http://schemas.openxmlformats.org/officeDocument/2006/relationships/hyperlink" Target="data:Setembro/2010" TargetMode="External" /><Relationship Id="rId550" Type="http://schemas.openxmlformats.org/officeDocument/2006/relationships/hyperlink" Target="data:Setembro/2010" TargetMode="External" /><Relationship Id="rId551" Type="http://schemas.openxmlformats.org/officeDocument/2006/relationships/hyperlink" Target="data:Setembro/2010" TargetMode="External" /><Relationship Id="rId552" Type="http://schemas.openxmlformats.org/officeDocument/2006/relationships/hyperlink" Target="data:Setembro/2010" TargetMode="External" /><Relationship Id="rId553" Type="http://schemas.openxmlformats.org/officeDocument/2006/relationships/hyperlink" Target="data:Setembro/2010" TargetMode="External" /><Relationship Id="rId554" Type="http://schemas.openxmlformats.org/officeDocument/2006/relationships/hyperlink" Target="data:Setembro/2010" TargetMode="External" /><Relationship Id="rId555" Type="http://schemas.openxmlformats.org/officeDocument/2006/relationships/hyperlink" Target="data:Setembro/2010" TargetMode="External" /><Relationship Id="rId556" Type="http://schemas.openxmlformats.org/officeDocument/2006/relationships/hyperlink" Target="data:Setembro/2010" TargetMode="External" /><Relationship Id="rId557" Type="http://schemas.openxmlformats.org/officeDocument/2006/relationships/hyperlink" Target="data:Setembro/2010" TargetMode="External" /><Relationship Id="rId558" Type="http://schemas.openxmlformats.org/officeDocument/2006/relationships/hyperlink" Target="data:Setembro/2010" TargetMode="External" /><Relationship Id="rId559" Type="http://schemas.openxmlformats.org/officeDocument/2006/relationships/hyperlink" Target="data:Setembro/2010" TargetMode="External" /><Relationship Id="rId560" Type="http://schemas.openxmlformats.org/officeDocument/2006/relationships/hyperlink" Target="data:Setembro/2010" TargetMode="External" /><Relationship Id="rId561" Type="http://schemas.openxmlformats.org/officeDocument/2006/relationships/hyperlink" Target="data:Setembro/2010" TargetMode="External" /><Relationship Id="rId562" Type="http://schemas.openxmlformats.org/officeDocument/2006/relationships/hyperlink" Target="data:Setembro/2010" TargetMode="External" /><Relationship Id="rId563" Type="http://schemas.openxmlformats.org/officeDocument/2006/relationships/hyperlink" Target="data:Setembro/2010" TargetMode="External" /><Relationship Id="rId564" Type="http://schemas.openxmlformats.org/officeDocument/2006/relationships/hyperlink" Target="data:Setembro/2010" TargetMode="External" /><Relationship Id="rId565" Type="http://schemas.openxmlformats.org/officeDocument/2006/relationships/hyperlink" Target="data:Setembro/2010" TargetMode="External" /><Relationship Id="rId566" Type="http://schemas.openxmlformats.org/officeDocument/2006/relationships/hyperlink" Target="data:Setembro/2010" TargetMode="External" /><Relationship Id="rId567" Type="http://schemas.openxmlformats.org/officeDocument/2006/relationships/hyperlink" Target="data:Setembro/2010" TargetMode="External" /><Relationship Id="rId568" Type="http://schemas.openxmlformats.org/officeDocument/2006/relationships/hyperlink" Target="data:Setembro/2010" TargetMode="External" /><Relationship Id="rId569" Type="http://schemas.openxmlformats.org/officeDocument/2006/relationships/hyperlink" Target="data:Setembro/2010" TargetMode="External" /><Relationship Id="rId570" Type="http://schemas.openxmlformats.org/officeDocument/2006/relationships/hyperlink" Target="data:Setembro/2010" TargetMode="External" /><Relationship Id="rId571" Type="http://schemas.openxmlformats.org/officeDocument/2006/relationships/hyperlink" Target="data:Setembro/2010" TargetMode="External" /><Relationship Id="rId572" Type="http://schemas.openxmlformats.org/officeDocument/2006/relationships/hyperlink" Target="data:Setembro/2010" TargetMode="External" /><Relationship Id="rId573" Type="http://schemas.openxmlformats.org/officeDocument/2006/relationships/hyperlink" Target="data:Setembro/2010" TargetMode="External" /><Relationship Id="rId574" Type="http://schemas.openxmlformats.org/officeDocument/2006/relationships/hyperlink" Target="data:Setembro/2010" TargetMode="External" /><Relationship Id="rId575" Type="http://schemas.openxmlformats.org/officeDocument/2006/relationships/hyperlink" Target="data:Setembro/2010" TargetMode="External" /><Relationship Id="rId576" Type="http://schemas.openxmlformats.org/officeDocument/2006/relationships/hyperlink" Target="data:Setembro/2010" TargetMode="External" /><Relationship Id="rId577" Type="http://schemas.openxmlformats.org/officeDocument/2006/relationships/hyperlink" Target="data:Setembro/2010" TargetMode="External" /><Relationship Id="rId578" Type="http://schemas.openxmlformats.org/officeDocument/2006/relationships/hyperlink" Target="data:Setembro/2010" TargetMode="External" /><Relationship Id="rId579" Type="http://schemas.openxmlformats.org/officeDocument/2006/relationships/hyperlink" Target="data:Setembro/2010" TargetMode="External" /><Relationship Id="rId580" Type="http://schemas.openxmlformats.org/officeDocument/2006/relationships/hyperlink" Target="data:Setembro/2010" TargetMode="External" /><Relationship Id="rId581" Type="http://schemas.openxmlformats.org/officeDocument/2006/relationships/hyperlink" Target="data:Setembro/2010" TargetMode="External" /><Relationship Id="rId582" Type="http://schemas.openxmlformats.org/officeDocument/2006/relationships/hyperlink" Target="data:Setembro/2010" TargetMode="External" /><Relationship Id="rId583" Type="http://schemas.openxmlformats.org/officeDocument/2006/relationships/hyperlink" Target="data:Setembro/2010" TargetMode="External" /><Relationship Id="rId584" Type="http://schemas.openxmlformats.org/officeDocument/2006/relationships/hyperlink" Target="data:Setembro/2010" TargetMode="External" /><Relationship Id="rId585" Type="http://schemas.openxmlformats.org/officeDocument/2006/relationships/hyperlink" Target="data:Setembro/2010" TargetMode="External" /><Relationship Id="rId586" Type="http://schemas.openxmlformats.org/officeDocument/2006/relationships/hyperlink" Target="data:Setembro/2010" TargetMode="External" /><Relationship Id="rId587" Type="http://schemas.openxmlformats.org/officeDocument/2006/relationships/hyperlink" Target="data:Setembro/2010" TargetMode="External" /><Relationship Id="rId588" Type="http://schemas.openxmlformats.org/officeDocument/2006/relationships/hyperlink" Target="data:Setembro/2010" TargetMode="External" /><Relationship Id="rId589" Type="http://schemas.openxmlformats.org/officeDocument/2006/relationships/hyperlink" Target="data:Setembro/2010" TargetMode="External" /><Relationship Id="rId590" Type="http://schemas.openxmlformats.org/officeDocument/2006/relationships/hyperlink" Target="data:Setembro/2010" TargetMode="External" /><Relationship Id="rId591" Type="http://schemas.openxmlformats.org/officeDocument/2006/relationships/hyperlink" Target="data:Setembro/2010" TargetMode="External" /><Relationship Id="rId592" Type="http://schemas.openxmlformats.org/officeDocument/2006/relationships/hyperlink" Target="data:Setembro/2010" TargetMode="External" /><Relationship Id="rId593" Type="http://schemas.openxmlformats.org/officeDocument/2006/relationships/hyperlink" Target="data:Setembro/2010" TargetMode="External" /><Relationship Id="rId594" Type="http://schemas.openxmlformats.org/officeDocument/2006/relationships/hyperlink" Target="data:Setembro/2010" TargetMode="External" /><Relationship Id="rId595" Type="http://schemas.openxmlformats.org/officeDocument/2006/relationships/hyperlink" Target="data:Setembro/2010" TargetMode="External" /><Relationship Id="rId596" Type="http://schemas.openxmlformats.org/officeDocument/2006/relationships/hyperlink" Target="data:Setembro/2010" TargetMode="External" /><Relationship Id="rId597" Type="http://schemas.openxmlformats.org/officeDocument/2006/relationships/hyperlink" Target="data:Setembro/2010" TargetMode="External" /><Relationship Id="rId598" Type="http://schemas.openxmlformats.org/officeDocument/2006/relationships/hyperlink" Target="data:Setembro/2010" TargetMode="External" /><Relationship Id="rId599" Type="http://schemas.openxmlformats.org/officeDocument/2006/relationships/hyperlink" Target="data:Setembro/2010" TargetMode="External" /><Relationship Id="rId600" Type="http://schemas.openxmlformats.org/officeDocument/2006/relationships/hyperlink" Target="data:Setembro/2010" TargetMode="External" /><Relationship Id="rId601" Type="http://schemas.openxmlformats.org/officeDocument/2006/relationships/hyperlink" Target="data:Setembro/2010" TargetMode="External" /><Relationship Id="rId602" Type="http://schemas.openxmlformats.org/officeDocument/2006/relationships/hyperlink" Target="data:Setembro/2010" TargetMode="External" /><Relationship Id="rId603" Type="http://schemas.openxmlformats.org/officeDocument/2006/relationships/hyperlink" Target="data:Setembro/2010" TargetMode="External" /><Relationship Id="rId604" Type="http://schemas.openxmlformats.org/officeDocument/2006/relationships/hyperlink" Target="data:Setembro/2010" TargetMode="External" /><Relationship Id="rId605" Type="http://schemas.openxmlformats.org/officeDocument/2006/relationships/hyperlink" Target="data:Setembro/2010" TargetMode="External" /><Relationship Id="rId606" Type="http://schemas.openxmlformats.org/officeDocument/2006/relationships/hyperlink" Target="data:Setembro/2010" TargetMode="External" /><Relationship Id="rId607" Type="http://schemas.openxmlformats.org/officeDocument/2006/relationships/hyperlink" Target="data:Setembro/2010" TargetMode="External" /><Relationship Id="rId608" Type="http://schemas.openxmlformats.org/officeDocument/2006/relationships/hyperlink" Target="data:Setembro/2010" TargetMode="External" /><Relationship Id="rId609" Type="http://schemas.openxmlformats.org/officeDocument/2006/relationships/hyperlink" Target="data:Setembro/2010" TargetMode="External" /><Relationship Id="rId610" Type="http://schemas.openxmlformats.org/officeDocument/2006/relationships/hyperlink" Target="data:Setembro/2010" TargetMode="External" /><Relationship Id="rId611" Type="http://schemas.openxmlformats.org/officeDocument/2006/relationships/hyperlink" Target="data:Setembro/2010" TargetMode="External" /><Relationship Id="rId612" Type="http://schemas.openxmlformats.org/officeDocument/2006/relationships/hyperlink" Target="data:Setembro/2010" TargetMode="External" /><Relationship Id="rId613" Type="http://schemas.openxmlformats.org/officeDocument/2006/relationships/hyperlink" Target="data:Setembro/2010" TargetMode="External" /><Relationship Id="rId614" Type="http://schemas.openxmlformats.org/officeDocument/2006/relationships/hyperlink" Target="data:Setembro/2010" TargetMode="External" /><Relationship Id="rId615" Type="http://schemas.openxmlformats.org/officeDocument/2006/relationships/hyperlink" Target="data:Setembro/2010" TargetMode="External" /><Relationship Id="rId616" Type="http://schemas.openxmlformats.org/officeDocument/2006/relationships/hyperlink" Target="data:Setembro/2010" TargetMode="External" /><Relationship Id="rId617" Type="http://schemas.openxmlformats.org/officeDocument/2006/relationships/hyperlink" Target="data:Setembro/2010" TargetMode="External" /><Relationship Id="rId618" Type="http://schemas.openxmlformats.org/officeDocument/2006/relationships/hyperlink" Target="data:Setembro/2010" TargetMode="External" /><Relationship Id="rId619" Type="http://schemas.openxmlformats.org/officeDocument/2006/relationships/hyperlink" Target="data:Setembro/2010" TargetMode="External" /><Relationship Id="rId620" Type="http://schemas.openxmlformats.org/officeDocument/2006/relationships/hyperlink" Target="data:Setembro/2010" TargetMode="External" /><Relationship Id="rId621" Type="http://schemas.openxmlformats.org/officeDocument/2006/relationships/hyperlink" Target="data:Setembro/2010" TargetMode="External" /><Relationship Id="rId622" Type="http://schemas.openxmlformats.org/officeDocument/2006/relationships/hyperlink" Target="data:Setembro/2010" TargetMode="External" /><Relationship Id="rId623" Type="http://schemas.openxmlformats.org/officeDocument/2006/relationships/hyperlink" Target="data:Setembro/2010" TargetMode="External" /><Relationship Id="rId624" Type="http://schemas.openxmlformats.org/officeDocument/2006/relationships/hyperlink" Target="data:Setembro/2010" TargetMode="External" /><Relationship Id="rId625" Type="http://schemas.openxmlformats.org/officeDocument/2006/relationships/hyperlink" Target="data:Setembro/2010" TargetMode="External" /><Relationship Id="rId626" Type="http://schemas.openxmlformats.org/officeDocument/2006/relationships/hyperlink" Target="data:Setembro/2010" TargetMode="External" /><Relationship Id="rId627" Type="http://schemas.openxmlformats.org/officeDocument/2006/relationships/hyperlink" Target="data:Setembro/2010" TargetMode="External" /><Relationship Id="rId628" Type="http://schemas.openxmlformats.org/officeDocument/2006/relationships/hyperlink" Target="data:Setembro/2010" TargetMode="External" /><Relationship Id="rId629" Type="http://schemas.openxmlformats.org/officeDocument/2006/relationships/hyperlink" Target="data:Setembro/2010" TargetMode="External" /><Relationship Id="rId630" Type="http://schemas.openxmlformats.org/officeDocument/2006/relationships/hyperlink" Target="data:Setembro/2010" TargetMode="External" /><Relationship Id="rId631" Type="http://schemas.openxmlformats.org/officeDocument/2006/relationships/hyperlink" Target="data:Setembro/2010" TargetMode="External" /><Relationship Id="rId632" Type="http://schemas.openxmlformats.org/officeDocument/2006/relationships/hyperlink" Target="data:Setembro/2010" TargetMode="External" /><Relationship Id="rId633" Type="http://schemas.openxmlformats.org/officeDocument/2006/relationships/hyperlink" Target="data:Setembro/2010" TargetMode="External" /><Relationship Id="rId634" Type="http://schemas.openxmlformats.org/officeDocument/2006/relationships/hyperlink" Target="data:Setembro/2010" TargetMode="External" /><Relationship Id="rId635" Type="http://schemas.openxmlformats.org/officeDocument/2006/relationships/hyperlink" Target="data:Setembro/2010" TargetMode="External" /><Relationship Id="rId636" Type="http://schemas.openxmlformats.org/officeDocument/2006/relationships/hyperlink" Target="data:Setembro/2010" TargetMode="External" /><Relationship Id="rId637" Type="http://schemas.openxmlformats.org/officeDocument/2006/relationships/hyperlink" Target="data:Setembro/2010" TargetMode="External" /><Relationship Id="rId638" Type="http://schemas.openxmlformats.org/officeDocument/2006/relationships/hyperlink" Target="data:Setembro/2010" TargetMode="External" /><Relationship Id="rId639" Type="http://schemas.openxmlformats.org/officeDocument/2006/relationships/hyperlink" Target="data:Setembro/2010" TargetMode="External" /><Relationship Id="rId640" Type="http://schemas.openxmlformats.org/officeDocument/2006/relationships/hyperlink" Target="data:Setembro/2010" TargetMode="External" /><Relationship Id="rId641" Type="http://schemas.openxmlformats.org/officeDocument/2006/relationships/hyperlink" Target="data:Setembro/2010" TargetMode="External" /><Relationship Id="rId642" Type="http://schemas.openxmlformats.org/officeDocument/2006/relationships/hyperlink" Target="data:Setembro/2010" TargetMode="External" /><Relationship Id="rId643" Type="http://schemas.openxmlformats.org/officeDocument/2006/relationships/hyperlink" Target="data:Setembro/2010" TargetMode="External" /><Relationship Id="rId644" Type="http://schemas.openxmlformats.org/officeDocument/2006/relationships/hyperlink" Target="data:Setembro/2010" TargetMode="External" /><Relationship Id="rId645" Type="http://schemas.openxmlformats.org/officeDocument/2006/relationships/hyperlink" Target="data:Setembro/2010" TargetMode="External" /><Relationship Id="rId646" Type="http://schemas.openxmlformats.org/officeDocument/2006/relationships/hyperlink" Target="data:Setembro/2010" TargetMode="External" /><Relationship Id="rId647" Type="http://schemas.openxmlformats.org/officeDocument/2006/relationships/hyperlink" Target="data:Setembro/2010" TargetMode="External" /><Relationship Id="rId648" Type="http://schemas.openxmlformats.org/officeDocument/2006/relationships/hyperlink" Target="data:Setembro/2010" TargetMode="External" /><Relationship Id="rId649" Type="http://schemas.openxmlformats.org/officeDocument/2006/relationships/hyperlink" Target="data:Setembro/2010" TargetMode="External" /><Relationship Id="rId650" Type="http://schemas.openxmlformats.org/officeDocument/2006/relationships/hyperlink" Target="data:Setembro/2010" TargetMode="External" /><Relationship Id="rId651" Type="http://schemas.openxmlformats.org/officeDocument/2006/relationships/hyperlink" Target="data:Setembro/2010" TargetMode="External" /><Relationship Id="rId652" Type="http://schemas.openxmlformats.org/officeDocument/2006/relationships/hyperlink" Target="data:Setembro/2010" TargetMode="External" /><Relationship Id="rId653" Type="http://schemas.openxmlformats.org/officeDocument/2006/relationships/hyperlink" Target="data:Setembro/2010" TargetMode="External" /><Relationship Id="rId654" Type="http://schemas.openxmlformats.org/officeDocument/2006/relationships/hyperlink" Target="data:Setembro/2010" TargetMode="External" /><Relationship Id="rId655" Type="http://schemas.openxmlformats.org/officeDocument/2006/relationships/hyperlink" Target="data:Setembro/2010" TargetMode="External" /><Relationship Id="rId656" Type="http://schemas.openxmlformats.org/officeDocument/2006/relationships/hyperlink" Target="data:Setembro/2010" TargetMode="External" /><Relationship Id="rId657" Type="http://schemas.openxmlformats.org/officeDocument/2006/relationships/hyperlink" Target="data:Setembro/2010" TargetMode="External" /><Relationship Id="rId658" Type="http://schemas.openxmlformats.org/officeDocument/2006/relationships/hyperlink" Target="data:Setembro/2010" TargetMode="External" /><Relationship Id="rId659" Type="http://schemas.openxmlformats.org/officeDocument/2006/relationships/hyperlink" Target="data:Setembro/2010" TargetMode="External" /><Relationship Id="rId660" Type="http://schemas.openxmlformats.org/officeDocument/2006/relationships/hyperlink" Target="data:Setembro/2010" TargetMode="External" /><Relationship Id="rId661" Type="http://schemas.openxmlformats.org/officeDocument/2006/relationships/hyperlink" Target="data:Setembro/2010" TargetMode="External" /><Relationship Id="rId662" Type="http://schemas.openxmlformats.org/officeDocument/2006/relationships/hyperlink" Target="data:Setembro/2010" TargetMode="External" /><Relationship Id="rId663" Type="http://schemas.openxmlformats.org/officeDocument/2006/relationships/hyperlink" Target="data:Setembro/2010" TargetMode="External" /><Relationship Id="rId664" Type="http://schemas.openxmlformats.org/officeDocument/2006/relationships/hyperlink" Target="data:Setembro/2010" TargetMode="External" /><Relationship Id="rId665" Type="http://schemas.openxmlformats.org/officeDocument/2006/relationships/hyperlink" Target="data:Setembro/2010" TargetMode="External" /><Relationship Id="rId666" Type="http://schemas.openxmlformats.org/officeDocument/2006/relationships/hyperlink" Target="data:Setembro/2010" TargetMode="External" /><Relationship Id="rId667" Type="http://schemas.openxmlformats.org/officeDocument/2006/relationships/hyperlink" Target="data:Setembro/2010" TargetMode="External" /><Relationship Id="rId668" Type="http://schemas.openxmlformats.org/officeDocument/2006/relationships/hyperlink" Target="data:Setembro/2010" TargetMode="External" /><Relationship Id="rId669" Type="http://schemas.openxmlformats.org/officeDocument/2006/relationships/hyperlink" Target="data:Setembro/2010" TargetMode="External" /><Relationship Id="rId670" Type="http://schemas.openxmlformats.org/officeDocument/2006/relationships/hyperlink" Target="data:Setembro/2010" TargetMode="External" /><Relationship Id="rId671" Type="http://schemas.openxmlformats.org/officeDocument/2006/relationships/hyperlink" Target="data:Setembro/2010" TargetMode="External" /><Relationship Id="rId672" Type="http://schemas.openxmlformats.org/officeDocument/2006/relationships/hyperlink" Target="data:Setembro/2010" TargetMode="External" /><Relationship Id="rId673" Type="http://schemas.openxmlformats.org/officeDocument/2006/relationships/hyperlink" Target="data:Setembro/2010" TargetMode="External" /><Relationship Id="rId674" Type="http://schemas.openxmlformats.org/officeDocument/2006/relationships/hyperlink" Target="data:Setembro/2010" TargetMode="External" /><Relationship Id="rId675" Type="http://schemas.openxmlformats.org/officeDocument/2006/relationships/hyperlink" Target="data:Setembro/2010" TargetMode="External" /><Relationship Id="rId676" Type="http://schemas.openxmlformats.org/officeDocument/2006/relationships/hyperlink" Target="data:Setembro/2010" TargetMode="External" /><Relationship Id="rId677" Type="http://schemas.openxmlformats.org/officeDocument/2006/relationships/hyperlink" Target="data:Setembro/2010" TargetMode="External" /><Relationship Id="rId678" Type="http://schemas.openxmlformats.org/officeDocument/2006/relationships/hyperlink" Target="data:Setembro/2010" TargetMode="External" /><Relationship Id="rId679" Type="http://schemas.openxmlformats.org/officeDocument/2006/relationships/hyperlink" Target="data:Setembro/2010" TargetMode="External" /><Relationship Id="rId680" Type="http://schemas.openxmlformats.org/officeDocument/2006/relationships/hyperlink" Target="data:Setembro/2010" TargetMode="External" /><Relationship Id="rId681" Type="http://schemas.openxmlformats.org/officeDocument/2006/relationships/hyperlink" Target="data:Setembro/2010" TargetMode="External" /><Relationship Id="rId682" Type="http://schemas.openxmlformats.org/officeDocument/2006/relationships/hyperlink" Target="data:Setembro/2010" TargetMode="External" /><Relationship Id="rId683" Type="http://schemas.openxmlformats.org/officeDocument/2006/relationships/hyperlink" Target="data:Setembro/2010" TargetMode="External" /><Relationship Id="rId684" Type="http://schemas.openxmlformats.org/officeDocument/2006/relationships/hyperlink" Target="data:Setembro/2010" TargetMode="External" /><Relationship Id="rId685" Type="http://schemas.openxmlformats.org/officeDocument/2006/relationships/hyperlink" Target="data:Setembro/2010" TargetMode="External" /><Relationship Id="rId686" Type="http://schemas.openxmlformats.org/officeDocument/2006/relationships/hyperlink" Target="data:Setembro/2010" TargetMode="External" /><Relationship Id="rId687" Type="http://schemas.openxmlformats.org/officeDocument/2006/relationships/hyperlink" Target="data:Setembro/2010" TargetMode="External" /><Relationship Id="rId688" Type="http://schemas.openxmlformats.org/officeDocument/2006/relationships/hyperlink" Target="data:Setembro/2010" TargetMode="External" /><Relationship Id="rId689" Type="http://schemas.openxmlformats.org/officeDocument/2006/relationships/hyperlink" Target="data:Setembro/2010" TargetMode="External" /><Relationship Id="rId690" Type="http://schemas.openxmlformats.org/officeDocument/2006/relationships/hyperlink" Target="data:Setembro/2010" TargetMode="External" /><Relationship Id="rId691" Type="http://schemas.openxmlformats.org/officeDocument/2006/relationships/hyperlink" Target="data:Setembro/2010" TargetMode="External" /><Relationship Id="rId692" Type="http://schemas.openxmlformats.org/officeDocument/2006/relationships/hyperlink" Target="data:Setembro/2010" TargetMode="External" /><Relationship Id="rId693" Type="http://schemas.openxmlformats.org/officeDocument/2006/relationships/hyperlink" Target="data:Setembro/2010" TargetMode="External" /><Relationship Id="rId694" Type="http://schemas.openxmlformats.org/officeDocument/2006/relationships/hyperlink" Target="data:Setembro/2010" TargetMode="External" /><Relationship Id="rId695" Type="http://schemas.openxmlformats.org/officeDocument/2006/relationships/hyperlink" Target="data:Setembro/2010" TargetMode="External" /><Relationship Id="rId696" Type="http://schemas.openxmlformats.org/officeDocument/2006/relationships/hyperlink" Target="data:Setembro/2010" TargetMode="External" /><Relationship Id="rId697" Type="http://schemas.openxmlformats.org/officeDocument/2006/relationships/hyperlink" Target="data:Setembro/2010" TargetMode="External" /><Relationship Id="rId698" Type="http://schemas.openxmlformats.org/officeDocument/2006/relationships/hyperlink" Target="data:Setembro/2010" TargetMode="External" /><Relationship Id="rId699" Type="http://schemas.openxmlformats.org/officeDocument/2006/relationships/hyperlink" Target="data:Setembro/2010" TargetMode="External" /><Relationship Id="rId700" Type="http://schemas.openxmlformats.org/officeDocument/2006/relationships/hyperlink" Target="data:Setembro/2010" TargetMode="External" /><Relationship Id="rId701" Type="http://schemas.openxmlformats.org/officeDocument/2006/relationships/hyperlink" Target="data:Setembro/2010" TargetMode="External" /><Relationship Id="rId702" Type="http://schemas.openxmlformats.org/officeDocument/2006/relationships/hyperlink" Target="data:Setembro/2010" TargetMode="External" /><Relationship Id="rId703" Type="http://schemas.openxmlformats.org/officeDocument/2006/relationships/hyperlink" Target="data:Setembro/2010" TargetMode="External" /><Relationship Id="rId704" Type="http://schemas.openxmlformats.org/officeDocument/2006/relationships/drawing" Target="../drawings/drawing1.xml" /><Relationship Id="rId70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data:Setembro/2010" TargetMode="External" /><Relationship Id="rId2" Type="http://schemas.openxmlformats.org/officeDocument/2006/relationships/hyperlink" Target="data:Setembro/2010" TargetMode="External" /><Relationship Id="rId3" Type="http://schemas.openxmlformats.org/officeDocument/2006/relationships/hyperlink" Target="data:Setembro/2010" TargetMode="External" /><Relationship Id="rId4" Type="http://schemas.openxmlformats.org/officeDocument/2006/relationships/hyperlink" Target="data:Setembro/2010" TargetMode="External" /><Relationship Id="rId5" Type="http://schemas.openxmlformats.org/officeDocument/2006/relationships/hyperlink" Target="data:Setembro/2010" TargetMode="External" /><Relationship Id="rId6" Type="http://schemas.openxmlformats.org/officeDocument/2006/relationships/hyperlink" Target="data:Setembro/2010" TargetMode="External" /><Relationship Id="rId7" Type="http://schemas.openxmlformats.org/officeDocument/2006/relationships/hyperlink" Target="data:Setembro/2010" TargetMode="External" /><Relationship Id="rId8" Type="http://schemas.openxmlformats.org/officeDocument/2006/relationships/hyperlink" Target="data:Setembro/2010" TargetMode="External" /><Relationship Id="rId9" Type="http://schemas.openxmlformats.org/officeDocument/2006/relationships/hyperlink" Target="data:Setembro/2010" TargetMode="External" /><Relationship Id="rId10" Type="http://schemas.openxmlformats.org/officeDocument/2006/relationships/hyperlink" Target="data:Setembro/2010" TargetMode="External" /><Relationship Id="rId11" Type="http://schemas.openxmlformats.org/officeDocument/2006/relationships/hyperlink" Target="data:Setembro/2010" TargetMode="External" /><Relationship Id="rId12" Type="http://schemas.openxmlformats.org/officeDocument/2006/relationships/hyperlink" Target="data:Setembro/2010" TargetMode="External" /><Relationship Id="rId13" Type="http://schemas.openxmlformats.org/officeDocument/2006/relationships/hyperlink" Target="data:Setembro/2010" TargetMode="External" /><Relationship Id="rId14" Type="http://schemas.openxmlformats.org/officeDocument/2006/relationships/hyperlink" Target="data:Setembro/2010" TargetMode="External" /><Relationship Id="rId15" Type="http://schemas.openxmlformats.org/officeDocument/2006/relationships/hyperlink" Target="data:Setembro/2010" TargetMode="External" /><Relationship Id="rId16" Type="http://schemas.openxmlformats.org/officeDocument/2006/relationships/hyperlink" Target="data:Setembro/2010" TargetMode="External" /><Relationship Id="rId17" Type="http://schemas.openxmlformats.org/officeDocument/2006/relationships/hyperlink" Target="data:Setembro/2010" TargetMode="External" /><Relationship Id="rId18" Type="http://schemas.openxmlformats.org/officeDocument/2006/relationships/hyperlink" Target="data:Setembro/2010" TargetMode="External" /><Relationship Id="rId19" Type="http://schemas.openxmlformats.org/officeDocument/2006/relationships/hyperlink" Target="data:Setembro/2010" TargetMode="External" /><Relationship Id="rId20" Type="http://schemas.openxmlformats.org/officeDocument/2006/relationships/hyperlink" Target="data:Setembro/2010" TargetMode="External" /><Relationship Id="rId21" Type="http://schemas.openxmlformats.org/officeDocument/2006/relationships/hyperlink" Target="data:Setembro/2010" TargetMode="External" /><Relationship Id="rId22" Type="http://schemas.openxmlformats.org/officeDocument/2006/relationships/hyperlink" Target="data:Setembro/2010" TargetMode="External" /><Relationship Id="rId23" Type="http://schemas.openxmlformats.org/officeDocument/2006/relationships/hyperlink" Target="data:Setembro/2010" TargetMode="External" /><Relationship Id="rId24" Type="http://schemas.openxmlformats.org/officeDocument/2006/relationships/hyperlink" Target="data:Setembro/2010" TargetMode="External" /><Relationship Id="rId25" Type="http://schemas.openxmlformats.org/officeDocument/2006/relationships/hyperlink" Target="data:Setembro/2010" TargetMode="External" /><Relationship Id="rId26" Type="http://schemas.openxmlformats.org/officeDocument/2006/relationships/hyperlink" Target="data:Setembro/2010" TargetMode="External" /><Relationship Id="rId27" Type="http://schemas.openxmlformats.org/officeDocument/2006/relationships/hyperlink" Target="data:Setembro/2010" TargetMode="External" /><Relationship Id="rId28" Type="http://schemas.openxmlformats.org/officeDocument/2006/relationships/hyperlink" Target="data:Setembro/2010" TargetMode="External" /><Relationship Id="rId29" Type="http://schemas.openxmlformats.org/officeDocument/2006/relationships/hyperlink" Target="data:Setembro/2010" TargetMode="External" /><Relationship Id="rId30" Type="http://schemas.openxmlformats.org/officeDocument/2006/relationships/hyperlink" Target="data:Setembro/2010" TargetMode="External" /><Relationship Id="rId31" Type="http://schemas.openxmlformats.org/officeDocument/2006/relationships/hyperlink" Target="data:Setembro/2010" TargetMode="External" /><Relationship Id="rId32" Type="http://schemas.openxmlformats.org/officeDocument/2006/relationships/hyperlink" Target="data:Setembro/2010" TargetMode="External" /><Relationship Id="rId33" Type="http://schemas.openxmlformats.org/officeDocument/2006/relationships/hyperlink" Target="data:Setembro/2010" TargetMode="External" /><Relationship Id="rId34" Type="http://schemas.openxmlformats.org/officeDocument/2006/relationships/hyperlink" Target="data:Setembro/2010" TargetMode="External" /><Relationship Id="rId35" Type="http://schemas.openxmlformats.org/officeDocument/2006/relationships/hyperlink" Target="data:Setembro/2010" TargetMode="External" /><Relationship Id="rId36" Type="http://schemas.openxmlformats.org/officeDocument/2006/relationships/hyperlink" Target="data:Setembro/2010" TargetMode="External" /><Relationship Id="rId37" Type="http://schemas.openxmlformats.org/officeDocument/2006/relationships/hyperlink" Target="data:Setembro/2010" TargetMode="External" /><Relationship Id="rId38" Type="http://schemas.openxmlformats.org/officeDocument/2006/relationships/hyperlink" Target="data:Setembro/2010" TargetMode="External" /><Relationship Id="rId39" Type="http://schemas.openxmlformats.org/officeDocument/2006/relationships/hyperlink" Target="data:Setembro/2010" TargetMode="External" /><Relationship Id="rId40" Type="http://schemas.openxmlformats.org/officeDocument/2006/relationships/hyperlink" Target="data:Setembro/2010" TargetMode="External" /><Relationship Id="rId41" Type="http://schemas.openxmlformats.org/officeDocument/2006/relationships/hyperlink" Target="data:Setembro/2010" TargetMode="External" /><Relationship Id="rId42" Type="http://schemas.openxmlformats.org/officeDocument/2006/relationships/hyperlink" Target="data:Setembro/2010" TargetMode="External" /><Relationship Id="rId43" Type="http://schemas.openxmlformats.org/officeDocument/2006/relationships/hyperlink" Target="data:Setembro/2010" TargetMode="External" /><Relationship Id="rId44" Type="http://schemas.openxmlformats.org/officeDocument/2006/relationships/hyperlink" Target="data:Setembro/2010" TargetMode="External" /><Relationship Id="rId45" Type="http://schemas.openxmlformats.org/officeDocument/2006/relationships/hyperlink" Target="data:Setembro/2010" TargetMode="External" /><Relationship Id="rId46" Type="http://schemas.openxmlformats.org/officeDocument/2006/relationships/hyperlink" Target="data:Setembro/2010" TargetMode="External" /><Relationship Id="rId47" Type="http://schemas.openxmlformats.org/officeDocument/2006/relationships/hyperlink" Target="data:Setembro/2010" TargetMode="External" /><Relationship Id="rId48" Type="http://schemas.openxmlformats.org/officeDocument/2006/relationships/hyperlink" Target="data:Setembro/2010" TargetMode="External" /><Relationship Id="rId49" Type="http://schemas.openxmlformats.org/officeDocument/2006/relationships/hyperlink" Target="data:Setembro/2010" TargetMode="External" /><Relationship Id="rId50" Type="http://schemas.openxmlformats.org/officeDocument/2006/relationships/hyperlink" Target="data:Setembro/2010" TargetMode="External" /><Relationship Id="rId51" Type="http://schemas.openxmlformats.org/officeDocument/2006/relationships/hyperlink" Target="data:Setembro/2010" TargetMode="External" /><Relationship Id="rId52" Type="http://schemas.openxmlformats.org/officeDocument/2006/relationships/hyperlink" Target="data:Setembro/2010" TargetMode="External" /><Relationship Id="rId53" Type="http://schemas.openxmlformats.org/officeDocument/2006/relationships/hyperlink" Target="data:Setembro/2010" TargetMode="External" /><Relationship Id="rId54" Type="http://schemas.openxmlformats.org/officeDocument/2006/relationships/hyperlink" Target="data:Setembro/2010" TargetMode="External" /><Relationship Id="rId55" Type="http://schemas.openxmlformats.org/officeDocument/2006/relationships/hyperlink" Target="data:Setembro/2010" TargetMode="External" /><Relationship Id="rId56" Type="http://schemas.openxmlformats.org/officeDocument/2006/relationships/hyperlink" Target="data:Setembro/2010" TargetMode="External" /><Relationship Id="rId57" Type="http://schemas.openxmlformats.org/officeDocument/2006/relationships/hyperlink" Target="data:Setembro/2010" TargetMode="External" /><Relationship Id="rId58" Type="http://schemas.openxmlformats.org/officeDocument/2006/relationships/hyperlink" Target="data:Setembro/2010" TargetMode="External" /><Relationship Id="rId59" Type="http://schemas.openxmlformats.org/officeDocument/2006/relationships/hyperlink" Target="data:Setembro/2010" TargetMode="External" /><Relationship Id="rId60" Type="http://schemas.openxmlformats.org/officeDocument/2006/relationships/hyperlink" Target="data:Setembro/2010" TargetMode="External" /><Relationship Id="rId61" Type="http://schemas.openxmlformats.org/officeDocument/2006/relationships/hyperlink" Target="data:Setembro/2010" TargetMode="External" /><Relationship Id="rId62" Type="http://schemas.openxmlformats.org/officeDocument/2006/relationships/hyperlink" Target="data:Setembro/2010" TargetMode="External" /><Relationship Id="rId63" Type="http://schemas.openxmlformats.org/officeDocument/2006/relationships/hyperlink" Target="data:Setembro/2010" TargetMode="External" /><Relationship Id="rId64" Type="http://schemas.openxmlformats.org/officeDocument/2006/relationships/hyperlink" Target="data:Setembro/2010" TargetMode="External" /><Relationship Id="rId65" Type="http://schemas.openxmlformats.org/officeDocument/2006/relationships/hyperlink" Target="data:Setembro/2010" TargetMode="External" /><Relationship Id="rId66" Type="http://schemas.openxmlformats.org/officeDocument/2006/relationships/hyperlink" Target="data:Setembro/2010" TargetMode="External" /><Relationship Id="rId67" Type="http://schemas.openxmlformats.org/officeDocument/2006/relationships/hyperlink" Target="data:Setembro/2010" TargetMode="External" /><Relationship Id="rId68" Type="http://schemas.openxmlformats.org/officeDocument/2006/relationships/hyperlink" Target="data:Setembro/2010" TargetMode="External" /><Relationship Id="rId69" Type="http://schemas.openxmlformats.org/officeDocument/2006/relationships/hyperlink" Target="data:Setembro/2010" TargetMode="External" /><Relationship Id="rId70" Type="http://schemas.openxmlformats.org/officeDocument/2006/relationships/hyperlink" Target="data:Setembro/2010" TargetMode="External" /><Relationship Id="rId71" Type="http://schemas.openxmlformats.org/officeDocument/2006/relationships/hyperlink" Target="data:Setembro/2010" TargetMode="External" /><Relationship Id="rId72" Type="http://schemas.openxmlformats.org/officeDocument/2006/relationships/hyperlink" Target="data:Setembro/2010" TargetMode="External" /><Relationship Id="rId73" Type="http://schemas.openxmlformats.org/officeDocument/2006/relationships/hyperlink" Target="data:Setembro/2010" TargetMode="External" /><Relationship Id="rId74" Type="http://schemas.openxmlformats.org/officeDocument/2006/relationships/hyperlink" Target="data:Setembro/2010" TargetMode="External" /><Relationship Id="rId75" Type="http://schemas.openxmlformats.org/officeDocument/2006/relationships/hyperlink" Target="data:Setembro/2010" TargetMode="External" /><Relationship Id="rId76" Type="http://schemas.openxmlformats.org/officeDocument/2006/relationships/hyperlink" Target="data:Setembro/2010" TargetMode="External" /><Relationship Id="rId77" Type="http://schemas.openxmlformats.org/officeDocument/2006/relationships/hyperlink" Target="data:Setembro/2010" TargetMode="External" /><Relationship Id="rId78" Type="http://schemas.openxmlformats.org/officeDocument/2006/relationships/hyperlink" Target="data:Setembro/2010" TargetMode="External" /><Relationship Id="rId79" Type="http://schemas.openxmlformats.org/officeDocument/2006/relationships/hyperlink" Target="data:Setembro/2010" TargetMode="External" /><Relationship Id="rId80" Type="http://schemas.openxmlformats.org/officeDocument/2006/relationships/hyperlink" Target="data:Setembro/2010" TargetMode="External" /><Relationship Id="rId81" Type="http://schemas.openxmlformats.org/officeDocument/2006/relationships/hyperlink" Target="data:Setembro/2010" TargetMode="External" /><Relationship Id="rId82" Type="http://schemas.openxmlformats.org/officeDocument/2006/relationships/hyperlink" Target="data:Setembro/2010" TargetMode="External" /><Relationship Id="rId83" Type="http://schemas.openxmlformats.org/officeDocument/2006/relationships/hyperlink" Target="data:Setembro/2010" TargetMode="External" /><Relationship Id="rId84" Type="http://schemas.openxmlformats.org/officeDocument/2006/relationships/hyperlink" Target="data:Setembro/2010" TargetMode="External" /><Relationship Id="rId85" Type="http://schemas.openxmlformats.org/officeDocument/2006/relationships/hyperlink" Target="data:Setembro/2010" TargetMode="External" /><Relationship Id="rId86" Type="http://schemas.openxmlformats.org/officeDocument/2006/relationships/hyperlink" Target="data:Setembro/2010" TargetMode="External" /><Relationship Id="rId87" Type="http://schemas.openxmlformats.org/officeDocument/2006/relationships/hyperlink" Target="data:Setembro/2010" TargetMode="External" /><Relationship Id="rId88" Type="http://schemas.openxmlformats.org/officeDocument/2006/relationships/hyperlink" Target="data:Setembro/2010" TargetMode="External" /><Relationship Id="rId89" Type="http://schemas.openxmlformats.org/officeDocument/2006/relationships/hyperlink" Target="data:Setembro/2010" TargetMode="External" /><Relationship Id="rId90" Type="http://schemas.openxmlformats.org/officeDocument/2006/relationships/hyperlink" Target="data:Setembro/2010" TargetMode="External" /><Relationship Id="rId91" Type="http://schemas.openxmlformats.org/officeDocument/2006/relationships/hyperlink" Target="data:Setembro/2010" TargetMode="External" /><Relationship Id="rId92" Type="http://schemas.openxmlformats.org/officeDocument/2006/relationships/hyperlink" Target="data:Setembro/2010" TargetMode="External" /><Relationship Id="rId93" Type="http://schemas.openxmlformats.org/officeDocument/2006/relationships/hyperlink" Target="data:Setembro/2010" TargetMode="External" /><Relationship Id="rId94" Type="http://schemas.openxmlformats.org/officeDocument/2006/relationships/hyperlink" Target="data:Setembro/2010" TargetMode="External" /><Relationship Id="rId95" Type="http://schemas.openxmlformats.org/officeDocument/2006/relationships/hyperlink" Target="data:Setembro/2010" TargetMode="External" /><Relationship Id="rId96" Type="http://schemas.openxmlformats.org/officeDocument/2006/relationships/hyperlink" Target="data:Setembro/2010" TargetMode="External" /><Relationship Id="rId97" Type="http://schemas.openxmlformats.org/officeDocument/2006/relationships/hyperlink" Target="data:Setembro/2010" TargetMode="External" /><Relationship Id="rId98" Type="http://schemas.openxmlformats.org/officeDocument/2006/relationships/hyperlink" Target="data:Setembro/2010" TargetMode="External" /><Relationship Id="rId99" Type="http://schemas.openxmlformats.org/officeDocument/2006/relationships/hyperlink" Target="data:Setembro/2010" TargetMode="External" /><Relationship Id="rId100" Type="http://schemas.openxmlformats.org/officeDocument/2006/relationships/hyperlink" Target="data:Setembro/2010" TargetMode="External" /><Relationship Id="rId101" Type="http://schemas.openxmlformats.org/officeDocument/2006/relationships/hyperlink" Target="data:Setembro/2010" TargetMode="External" /><Relationship Id="rId102" Type="http://schemas.openxmlformats.org/officeDocument/2006/relationships/hyperlink" Target="data:Setembro/2010" TargetMode="External" /><Relationship Id="rId103" Type="http://schemas.openxmlformats.org/officeDocument/2006/relationships/hyperlink" Target="data:Setembro/2010" TargetMode="External" /><Relationship Id="rId104" Type="http://schemas.openxmlformats.org/officeDocument/2006/relationships/hyperlink" Target="data:Setembro/2010" TargetMode="External" /><Relationship Id="rId105" Type="http://schemas.openxmlformats.org/officeDocument/2006/relationships/hyperlink" Target="data:Setembro/2010" TargetMode="External" /><Relationship Id="rId106" Type="http://schemas.openxmlformats.org/officeDocument/2006/relationships/hyperlink" Target="data:Setembro/2010" TargetMode="External" /><Relationship Id="rId107" Type="http://schemas.openxmlformats.org/officeDocument/2006/relationships/hyperlink" Target="data:Setembro/2010" TargetMode="External" /><Relationship Id="rId108" Type="http://schemas.openxmlformats.org/officeDocument/2006/relationships/hyperlink" Target="data:Setembro/2010" TargetMode="External" /><Relationship Id="rId109" Type="http://schemas.openxmlformats.org/officeDocument/2006/relationships/hyperlink" Target="data:Setembro/2010" TargetMode="External" /><Relationship Id="rId110" Type="http://schemas.openxmlformats.org/officeDocument/2006/relationships/hyperlink" Target="data:Setembro/2010" TargetMode="External" /><Relationship Id="rId111" Type="http://schemas.openxmlformats.org/officeDocument/2006/relationships/hyperlink" Target="data:Setembro/2010" TargetMode="External" /><Relationship Id="rId112" Type="http://schemas.openxmlformats.org/officeDocument/2006/relationships/hyperlink" Target="data:Setembro/2010" TargetMode="External" /><Relationship Id="rId113" Type="http://schemas.openxmlformats.org/officeDocument/2006/relationships/hyperlink" Target="data:Setembro/2010" TargetMode="External" /><Relationship Id="rId114" Type="http://schemas.openxmlformats.org/officeDocument/2006/relationships/hyperlink" Target="data:Setembro/2010" TargetMode="External" /><Relationship Id="rId115" Type="http://schemas.openxmlformats.org/officeDocument/2006/relationships/hyperlink" Target="data:Setembro/2010" TargetMode="External" /><Relationship Id="rId116" Type="http://schemas.openxmlformats.org/officeDocument/2006/relationships/hyperlink" Target="data:Setembro/2010" TargetMode="External" /><Relationship Id="rId117" Type="http://schemas.openxmlformats.org/officeDocument/2006/relationships/hyperlink" Target="data:Setembro/2010" TargetMode="External" /><Relationship Id="rId118" Type="http://schemas.openxmlformats.org/officeDocument/2006/relationships/hyperlink" Target="data:Setembro/2010" TargetMode="External" /><Relationship Id="rId119" Type="http://schemas.openxmlformats.org/officeDocument/2006/relationships/hyperlink" Target="data:Setembro/2010" TargetMode="External" /><Relationship Id="rId120" Type="http://schemas.openxmlformats.org/officeDocument/2006/relationships/hyperlink" Target="data:Setembro/2010" TargetMode="External" /><Relationship Id="rId121" Type="http://schemas.openxmlformats.org/officeDocument/2006/relationships/hyperlink" Target="data:Setembro/2010" TargetMode="External" /><Relationship Id="rId122" Type="http://schemas.openxmlformats.org/officeDocument/2006/relationships/hyperlink" Target="data:Setembro/2010" TargetMode="External" /><Relationship Id="rId123" Type="http://schemas.openxmlformats.org/officeDocument/2006/relationships/hyperlink" Target="data:Setembro/2010" TargetMode="External" /><Relationship Id="rId124" Type="http://schemas.openxmlformats.org/officeDocument/2006/relationships/hyperlink" Target="data:Setembro/2010" TargetMode="External" /><Relationship Id="rId125" Type="http://schemas.openxmlformats.org/officeDocument/2006/relationships/hyperlink" Target="data:Setembro/2010" TargetMode="External" /><Relationship Id="rId126" Type="http://schemas.openxmlformats.org/officeDocument/2006/relationships/hyperlink" Target="data:Setembro/2010" TargetMode="External" /><Relationship Id="rId127" Type="http://schemas.openxmlformats.org/officeDocument/2006/relationships/hyperlink" Target="data:Setembro/2010" TargetMode="External" /><Relationship Id="rId128" Type="http://schemas.openxmlformats.org/officeDocument/2006/relationships/hyperlink" Target="data:Setembro/2010" TargetMode="External" /><Relationship Id="rId129" Type="http://schemas.openxmlformats.org/officeDocument/2006/relationships/hyperlink" Target="data:Setembro/2010" TargetMode="External" /><Relationship Id="rId130" Type="http://schemas.openxmlformats.org/officeDocument/2006/relationships/hyperlink" Target="data:Setembro/2010" TargetMode="External" /><Relationship Id="rId131" Type="http://schemas.openxmlformats.org/officeDocument/2006/relationships/hyperlink" Target="data:Setembro/2010" TargetMode="External" /><Relationship Id="rId132" Type="http://schemas.openxmlformats.org/officeDocument/2006/relationships/hyperlink" Target="data:Setembro/2010" TargetMode="External" /><Relationship Id="rId133" Type="http://schemas.openxmlformats.org/officeDocument/2006/relationships/hyperlink" Target="data:Setembro/2010" TargetMode="External" /><Relationship Id="rId134" Type="http://schemas.openxmlformats.org/officeDocument/2006/relationships/hyperlink" Target="data:Setembro/2010" TargetMode="External" /><Relationship Id="rId135" Type="http://schemas.openxmlformats.org/officeDocument/2006/relationships/hyperlink" Target="data:Setembro/2010" TargetMode="External" /><Relationship Id="rId136" Type="http://schemas.openxmlformats.org/officeDocument/2006/relationships/hyperlink" Target="data:Setembro/2010" TargetMode="External" /><Relationship Id="rId137" Type="http://schemas.openxmlformats.org/officeDocument/2006/relationships/hyperlink" Target="data:Setembro/2010" TargetMode="External" /><Relationship Id="rId138" Type="http://schemas.openxmlformats.org/officeDocument/2006/relationships/hyperlink" Target="data:Setembro/2010" TargetMode="External" /><Relationship Id="rId139" Type="http://schemas.openxmlformats.org/officeDocument/2006/relationships/hyperlink" Target="data:Setembro/2010" TargetMode="External" /><Relationship Id="rId140" Type="http://schemas.openxmlformats.org/officeDocument/2006/relationships/hyperlink" Target="data:Setembro/2010" TargetMode="External" /><Relationship Id="rId141" Type="http://schemas.openxmlformats.org/officeDocument/2006/relationships/hyperlink" Target="data:Setembro/2010" TargetMode="External" /><Relationship Id="rId142" Type="http://schemas.openxmlformats.org/officeDocument/2006/relationships/hyperlink" Target="data:Setembro/2010" TargetMode="External" /><Relationship Id="rId143" Type="http://schemas.openxmlformats.org/officeDocument/2006/relationships/hyperlink" Target="data:Setembro/2010" TargetMode="External" /><Relationship Id="rId144" Type="http://schemas.openxmlformats.org/officeDocument/2006/relationships/hyperlink" Target="data:Setembro/2010" TargetMode="External" /><Relationship Id="rId145" Type="http://schemas.openxmlformats.org/officeDocument/2006/relationships/hyperlink" Target="data:Setembro/2010" TargetMode="External" /><Relationship Id="rId146" Type="http://schemas.openxmlformats.org/officeDocument/2006/relationships/hyperlink" Target="data:Setembro/2010" TargetMode="External" /><Relationship Id="rId147" Type="http://schemas.openxmlformats.org/officeDocument/2006/relationships/hyperlink" Target="data:Setembro/2010" TargetMode="External" /><Relationship Id="rId148" Type="http://schemas.openxmlformats.org/officeDocument/2006/relationships/hyperlink" Target="data:Setembro/2010" TargetMode="External" /><Relationship Id="rId149" Type="http://schemas.openxmlformats.org/officeDocument/2006/relationships/hyperlink" Target="data:Setembro/2010" TargetMode="External" /><Relationship Id="rId150" Type="http://schemas.openxmlformats.org/officeDocument/2006/relationships/hyperlink" Target="data:Setembro/2010" TargetMode="External" /><Relationship Id="rId151" Type="http://schemas.openxmlformats.org/officeDocument/2006/relationships/hyperlink" Target="data:Setembro/2010" TargetMode="External" /><Relationship Id="rId152" Type="http://schemas.openxmlformats.org/officeDocument/2006/relationships/hyperlink" Target="data:Setembro/2010" TargetMode="External" /><Relationship Id="rId153" Type="http://schemas.openxmlformats.org/officeDocument/2006/relationships/hyperlink" Target="data:Setembro/2010" TargetMode="External" /><Relationship Id="rId154" Type="http://schemas.openxmlformats.org/officeDocument/2006/relationships/hyperlink" Target="data:Setembro/2010" TargetMode="External" /><Relationship Id="rId155" Type="http://schemas.openxmlformats.org/officeDocument/2006/relationships/hyperlink" Target="data:Setembro/2010" TargetMode="External" /><Relationship Id="rId156" Type="http://schemas.openxmlformats.org/officeDocument/2006/relationships/hyperlink" Target="data:Setembro/2010" TargetMode="External" /><Relationship Id="rId157" Type="http://schemas.openxmlformats.org/officeDocument/2006/relationships/hyperlink" Target="data:Setembro/2010" TargetMode="External" /><Relationship Id="rId158" Type="http://schemas.openxmlformats.org/officeDocument/2006/relationships/hyperlink" Target="data:Setembro/2010" TargetMode="External" /><Relationship Id="rId159" Type="http://schemas.openxmlformats.org/officeDocument/2006/relationships/hyperlink" Target="data:Setembro/2010" TargetMode="External" /><Relationship Id="rId160" Type="http://schemas.openxmlformats.org/officeDocument/2006/relationships/hyperlink" Target="data:Setembro/2010" TargetMode="External" /><Relationship Id="rId161" Type="http://schemas.openxmlformats.org/officeDocument/2006/relationships/hyperlink" Target="data:Setembro/2010" TargetMode="External" /><Relationship Id="rId162" Type="http://schemas.openxmlformats.org/officeDocument/2006/relationships/hyperlink" Target="data:Setembro/2010" TargetMode="External" /><Relationship Id="rId163" Type="http://schemas.openxmlformats.org/officeDocument/2006/relationships/hyperlink" Target="data:Setembro/2010" TargetMode="External" /><Relationship Id="rId164" Type="http://schemas.openxmlformats.org/officeDocument/2006/relationships/hyperlink" Target="data:Setembro/2010" TargetMode="External" /><Relationship Id="rId165" Type="http://schemas.openxmlformats.org/officeDocument/2006/relationships/hyperlink" Target="data:Setembro/2010" TargetMode="External" /><Relationship Id="rId166" Type="http://schemas.openxmlformats.org/officeDocument/2006/relationships/hyperlink" Target="data:Setembro/2010" TargetMode="External" /><Relationship Id="rId167" Type="http://schemas.openxmlformats.org/officeDocument/2006/relationships/hyperlink" Target="data:Setembro/2010" TargetMode="External" /><Relationship Id="rId168" Type="http://schemas.openxmlformats.org/officeDocument/2006/relationships/hyperlink" Target="data:Setembro/2010" TargetMode="External" /><Relationship Id="rId169" Type="http://schemas.openxmlformats.org/officeDocument/2006/relationships/hyperlink" Target="data:Setembro/2010" TargetMode="External" /><Relationship Id="rId170" Type="http://schemas.openxmlformats.org/officeDocument/2006/relationships/hyperlink" Target="data:Setembro/2010" TargetMode="External" /><Relationship Id="rId171" Type="http://schemas.openxmlformats.org/officeDocument/2006/relationships/hyperlink" Target="data:Setembro/2010" TargetMode="External" /><Relationship Id="rId172" Type="http://schemas.openxmlformats.org/officeDocument/2006/relationships/hyperlink" Target="data:Setembro/2010" TargetMode="External" /><Relationship Id="rId173" Type="http://schemas.openxmlformats.org/officeDocument/2006/relationships/hyperlink" Target="data:Setembro/2010" TargetMode="External" /><Relationship Id="rId174" Type="http://schemas.openxmlformats.org/officeDocument/2006/relationships/hyperlink" Target="data:Setembro/2010" TargetMode="External" /><Relationship Id="rId175" Type="http://schemas.openxmlformats.org/officeDocument/2006/relationships/hyperlink" Target="data:Setembro/2010" TargetMode="External" /><Relationship Id="rId176" Type="http://schemas.openxmlformats.org/officeDocument/2006/relationships/hyperlink" Target="data:Setembro/2010" TargetMode="External" /><Relationship Id="rId177" Type="http://schemas.openxmlformats.org/officeDocument/2006/relationships/hyperlink" Target="data:Setembro/2010" TargetMode="External" /><Relationship Id="rId178" Type="http://schemas.openxmlformats.org/officeDocument/2006/relationships/hyperlink" Target="data:Setembro/2010" TargetMode="External" /><Relationship Id="rId179" Type="http://schemas.openxmlformats.org/officeDocument/2006/relationships/hyperlink" Target="data:Setembro/2010" TargetMode="External" /><Relationship Id="rId180" Type="http://schemas.openxmlformats.org/officeDocument/2006/relationships/hyperlink" Target="data:Setembro/2010" TargetMode="External" /><Relationship Id="rId181" Type="http://schemas.openxmlformats.org/officeDocument/2006/relationships/hyperlink" Target="data:Setembro/2010" TargetMode="External" /><Relationship Id="rId182" Type="http://schemas.openxmlformats.org/officeDocument/2006/relationships/hyperlink" Target="data:Setembro/2010" TargetMode="External" /><Relationship Id="rId183" Type="http://schemas.openxmlformats.org/officeDocument/2006/relationships/hyperlink" Target="data:Setembro/2010" TargetMode="External" /><Relationship Id="rId184" Type="http://schemas.openxmlformats.org/officeDocument/2006/relationships/hyperlink" Target="data:Setembro/2010" TargetMode="External" /><Relationship Id="rId185" Type="http://schemas.openxmlformats.org/officeDocument/2006/relationships/hyperlink" Target="data:Setembro/2010" TargetMode="External" /><Relationship Id="rId186" Type="http://schemas.openxmlformats.org/officeDocument/2006/relationships/hyperlink" Target="data:Setembro/2010" TargetMode="External" /><Relationship Id="rId187" Type="http://schemas.openxmlformats.org/officeDocument/2006/relationships/hyperlink" Target="data:Setembro/2010" TargetMode="External" /><Relationship Id="rId188" Type="http://schemas.openxmlformats.org/officeDocument/2006/relationships/hyperlink" Target="data:Setembro/2010" TargetMode="External" /><Relationship Id="rId189" Type="http://schemas.openxmlformats.org/officeDocument/2006/relationships/hyperlink" Target="data:Setembro/2010" TargetMode="External" /><Relationship Id="rId190" Type="http://schemas.openxmlformats.org/officeDocument/2006/relationships/hyperlink" Target="data:Setembro/2010" TargetMode="External" /><Relationship Id="rId191" Type="http://schemas.openxmlformats.org/officeDocument/2006/relationships/hyperlink" Target="data:Setembro/2010" TargetMode="External" /><Relationship Id="rId192" Type="http://schemas.openxmlformats.org/officeDocument/2006/relationships/hyperlink" Target="data:Setembro/2010" TargetMode="External" /><Relationship Id="rId193" Type="http://schemas.openxmlformats.org/officeDocument/2006/relationships/hyperlink" Target="data:Setembro/2010" TargetMode="External" /><Relationship Id="rId194" Type="http://schemas.openxmlformats.org/officeDocument/2006/relationships/hyperlink" Target="data:Setembro/2010" TargetMode="External" /><Relationship Id="rId195" Type="http://schemas.openxmlformats.org/officeDocument/2006/relationships/hyperlink" Target="data:Setembro/2010" TargetMode="External" /><Relationship Id="rId196" Type="http://schemas.openxmlformats.org/officeDocument/2006/relationships/hyperlink" Target="data:Setembro/2010" TargetMode="External" /><Relationship Id="rId197" Type="http://schemas.openxmlformats.org/officeDocument/2006/relationships/hyperlink" Target="data:Setembro/2010" TargetMode="External" /><Relationship Id="rId198" Type="http://schemas.openxmlformats.org/officeDocument/2006/relationships/hyperlink" Target="data:Setembro/2010" TargetMode="External" /><Relationship Id="rId199" Type="http://schemas.openxmlformats.org/officeDocument/2006/relationships/hyperlink" Target="data:Setembro/2010" TargetMode="External" /><Relationship Id="rId200" Type="http://schemas.openxmlformats.org/officeDocument/2006/relationships/hyperlink" Target="data:Setembro/2010" TargetMode="External" /><Relationship Id="rId201" Type="http://schemas.openxmlformats.org/officeDocument/2006/relationships/hyperlink" Target="data:Setembro/2010" TargetMode="External" /><Relationship Id="rId202" Type="http://schemas.openxmlformats.org/officeDocument/2006/relationships/hyperlink" Target="data:Setembro/2010" TargetMode="External" /><Relationship Id="rId203" Type="http://schemas.openxmlformats.org/officeDocument/2006/relationships/hyperlink" Target="data:Setembro/2010" TargetMode="External" /><Relationship Id="rId204" Type="http://schemas.openxmlformats.org/officeDocument/2006/relationships/hyperlink" Target="data:Setembro/2010" TargetMode="External" /><Relationship Id="rId205" Type="http://schemas.openxmlformats.org/officeDocument/2006/relationships/hyperlink" Target="data:Setembro/2010" TargetMode="External" /><Relationship Id="rId206" Type="http://schemas.openxmlformats.org/officeDocument/2006/relationships/hyperlink" Target="data:Setembro/2010" TargetMode="External" /><Relationship Id="rId207" Type="http://schemas.openxmlformats.org/officeDocument/2006/relationships/hyperlink" Target="data:Setembro/2010" TargetMode="External" /><Relationship Id="rId208" Type="http://schemas.openxmlformats.org/officeDocument/2006/relationships/hyperlink" Target="data:Setembro/2010" TargetMode="External" /><Relationship Id="rId209" Type="http://schemas.openxmlformats.org/officeDocument/2006/relationships/hyperlink" Target="data:Setembro/2010" TargetMode="External" /><Relationship Id="rId210" Type="http://schemas.openxmlformats.org/officeDocument/2006/relationships/hyperlink" Target="data:Setembro/2010" TargetMode="External" /><Relationship Id="rId211" Type="http://schemas.openxmlformats.org/officeDocument/2006/relationships/hyperlink" Target="data:Setembro/2010" TargetMode="External" /><Relationship Id="rId212" Type="http://schemas.openxmlformats.org/officeDocument/2006/relationships/hyperlink" Target="data:Setembro/2010" TargetMode="External" /><Relationship Id="rId213" Type="http://schemas.openxmlformats.org/officeDocument/2006/relationships/hyperlink" Target="data:Setembro/2010" TargetMode="External" /><Relationship Id="rId214" Type="http://schemas.openxmlformats.org/officeDocument/2006/relationships/hyperlink" Target="data:Setembro/2010" TargetMode="External" /><Relationship Id="rId215" Type="http://schemas.openxmlformats.org/officeDocument/2006/relationships/hyperlink" Target="data:Setembro/2010" TargetMode="External" /><Relationship Id="rId216" Type="http://schemas.openxmlformats.org/officeDocument/2006/relationships/hyperlink" Target="data:Setembro/2010" TargetMode="External" /><Relationship Id="rId217" Type="http://schemas.openxmlformats.org/officeDocument/2006/relationships/hyperlink" Target="data:Setembro/2010" TargetMode="External" /><Relationship Id="rId218" Type="http://schemas.openxmlformats.org/officeDocument/2006/relationships/hyperlink" Target="data:Setembro/2010" TargetMode="External" /><Relationship Id="rId219" Type="http://schemas.openxmlformats.org/officeDocument/2006/relationships/hyperlink" Target="data:Setembro/2010" TargetMode="External" /><Relationship Id="rId220" Type="http://schemas.openxmlformats.org/officeDocument/2006/relationships/hyperlink" Target="data:Setembro/2010" TargetMode="External" /><Relationship Id="rId221" Type="http://schemas.openxmlformats.org/officeDocument/2006/relationships/hyperlink" Target="data:Setembro/2010" TargetMode="External" /><Relationship Id="rId222" Type="http://schemas.openxmlformats.org/officeDocument/2006/relationships/hyperlink" Target="data:Setembro/2010" TargetMode="External" /><Relationship Id="rId223" Type="http://schemas.openxmlformats.org/officeDocument/2006/relationships/hyperlink" Target="data:Setembro/2010" TargetMode="External" /><Relationship Id="rId224" Type="http://schemas.openxmlformats.org/officeDocument/2006/relationships/hyperlink" Target="data:Setembro/2010" TargetMode="External" /><Relationship Id="rId225" Type="http://schemas.openxmlformats.org/officeDocument/2006/relationships/hyperlink" Target="data:Setembro/2010" TargetMode="External" /><Relationship Id="rId226" Type="http://schemas.openxmlformats.org/officeDocument/2006/relationships/hyperlink" Target="data:Setembro/2010" TargetMode="External" /><Relationship Id="rId227" Type="http://schemas.openxmlformats.org/officeDocument/2006/relationships/hyperlink" Target="data:Setembro/2010" TargetMode="External" /><Relationship Id="rId228" Type="http://schemas.openxmlformats.org/officeDocument/2006/relationships/hyperlink" Target="data:Setembro/2010" TargetMode="External" /><Relationship Id="rId229" Type="http://schemas.openxmlformats.org/officeDocument/2006/relationships/hyperlink" Target="data:Setembro/2010" TargetMode="External" /><Relationship Id="rId230" Type="http://schemas.openxmlformats.org/officeDocument/2006/relationships/hyperlink" Target="data:Setembro/2010" TargetMode="External" /><Relationship Id="rId231" Type="http://schemas.openxmlformats.org/officeDocument/2006/relationships/hyperlink" Target="data:Setembro/2010" TargetMode="External" /><Relationship Id="rId232" Type="http://schemas.openxmlformats.org/officeDocument/2006/relationships/hyperlink" Target="data:Setembro/2010" TargetMode="External" /><Relationship Id="rId233" Type="http://schemas.openxmlformats.org/officeDocument/2006/relationships/hyperlink" Target="data:Setembro/2010" TargetMode="External" /><Relationship Id="rId234" Type="http://schemas.openxmlformats.org/officeDocument/2006/relationships/hyperlink" Target="data:Setembro/2010" TargetMode="External" /><Relationship Id="rId235" Type="http://schemas.openxmlformats.org/officeDocument/2006/relationships/hyperlink" Target="data:Setembro/2010" TargetMode="External" /><Relationship Id="rId236" Type="http://schemas.openxmlformats.org/officeDocument/2006/relationships/hyperlink" Target="data:Setembro/2010" TargetMode="External" /><Relationship Id="rId237" Type="http://schemas.openxmlformats.org/officeDocument/2006/relationships/hyperlink" Target="data:Setembro/2010" TargetMode="External" /><Relationship Id="rId238" Type="http://schemas.openxmlformats.org/officeDocument/2006/relationships/hyperlink" Target="data:Setembro/2010" TargetMode="External" /><Relationship Id="rId239" Type="http://schemas.openxmlformats.org/officeDocument/2006/relationships/hyperlink" Target="data:Setembro/2010" TargetMode="External" /><Relationship Id="rId240" Type="http://schemas.openxmlformats.org/officeDocument/2006/relationships/hyperlink" Target="data:Setembro/2010" TargetMode="External" /><Relationship Id="rId241" Type="http://schemas.openxmlformats.org/officeDocument/2006/relationships/hyperlink" Target="data:Setembro/2010" TargetMode="External" /><Relationship Id="rId242" Type="http://schemas.openxmlformats.org/officeDocument/2006/relationships/hyperlink" Target="data:Setembro/2010" TargetMode="External" /><Relationship Id="rId243" Type="http://schemas.openxmlformats.org/officeDocument/2006/relationships/hyperlink" Target="data:Setembro/2010" TargetMode="External" /><Relationship Id="rId244" Type="http://schemas.openxmlformats.org/officeDocument/2006/relationships/hyperlink" Target="data:Setembro/2010" TargetMode="External" /><Relationship Id="rId245" Type="http://schemas.openxmlformats.org/officeDocument/2006/relationships/hyperlink" Target="data:Setembro/2010" TargetMode="External" /><Relationship Id="rId246" Type="http://schemas.openxmlformats.org/officeDocument/2006/relationships/hyperlink" Target="data:Setembro/2010" TargetMode="External" /><Relationship Id="rId247" Type="http://schemas.openxmlformats.org/officeDocument/2006/relationships/hyperlink" Target="data:Setembro/2010" TargetMode="External" /><Relationship Id="rId248" Type="http://schemas.openxmlformats.org/officeDocument/2006/relationships/hyperlink" Target="data:Setembro/2010" TargetMode="External" /><Relationship Id="rId249" Type="http://schemas.openxmlformats.org/officeDocument/2006/relationships/hyperlink" Target="data:Setembro/2010" TargetMode="External" /><Relationship Id="rId250" Type="http://schemas.openxmlformats.org/officeDocument/2006/relationships/hyperlink" Target="data:Setembro/2010" TargetMode="External" /><Relationship Id="rId251" Type="http://schemas.openxmlformats.org/officeDocument/2006/relationships/hyperlink" Target="data:Setembro/2010" TargetMode="External" /><Relationship Id="rId252" Type="http://schemas.openxmlformats.org/officeDocument/2006/relationships/hyperlink" Target="data:Setembro/2010" TargetMode="External" /><Relationship Id="rId253" Type="http://schemas.openxmlformats.org/officeDocument/2006/relationships/hyperlink" Target="data:Setembro/2010" TargetMode="External" /><Relationship Id="rId254" Type="http://schemas.openxmlformats.org/officeDocument/2006/relationships/hyperlink" Target="data:Setembro/2010" TargetMode="External" /><Relationship Id="rId255" Type="http://schemas.openxmlformats.org/officeDocument/2006/relationships/hyperlink" Target="data:Setembro/2010" TargetMode="External" /><Relationship Id="rId256" Type="http://schemas.openxmlformats.org/officeDocument/2006/relationships/hyperlink" Target="data:Setembro/2010" TargetMode="External" /><Relationship Id="rId257" Type="http://schemas.openxmlformats.org/officeDocument/2006/relationships/hyperlink" Target="data:Setembro/2010" TargetMode="External" /><Relationship Id="rId258" Type="http://schemas.openxmlformats.org/officeDocument/2006/relationships/hyperlink" Target="data:Setembro/2010" TargetMode="External" /><Relationship Id="rId259" Type="http://schemas.openxmlformats.org/officeDocument/2006/relationships/hyperlink" Target="data:Setembro/2010" TargetMode="External" /><Relationship Id="rId260" Type="http://schemas.openxmlformats.org/officeDocument/2006/relationships/hyperlink" Target="data:Setembro/2010" TargetMode="External" /><Relationship Id="rId261" Type="http://schemas.openxmlformats.org/officeDocument/2006/relationships/hyperlink" Target="data:Setembro/2010" TargetMode="External" /><Relationship Id="rId262" Type="http://schemas.openxmlformats.org/officeDocument/2006/relationships/hyperlink" Target="data:Setembro/2010" TargetMode="External" /><Relationship Id="rId263" Type="http://schemas.openxmlformats.org/officeDocument/2006/relationships/hyperlink" Target="data:Setembro/2010" TargetMode="External" /><Relationship Id="rId264" Type="http://schemas.openxmlformats.org/officeDocument/2006/relationships/hyperlink" Target="data:Setembro/2010" TargetMode="External" /><Relationship Id="rId265" Type="http://schemas.openxmlformats.org/officeDocument/2006/relationships/hyperlink" Target="data:Setembro/2010" TargetMode="External" /><Relationship Id="rId266" Type="http://schemas.openxmlformats.org/officeDocument/2006/relationships/hyperlink" Target="data:Setembro/2010" TargetMode="External" /><Relationship Id="rId267" Type="http://schemas.openxmlformats.org/officeDocument/2006/relationships/hyperlink" Target="data:Setembro/2010" TargetMode="External" /><Relationship Id="rId268" Type="http://schemas.openxmlformats.org/officeDocument/2006/relationships/hyperlink" Target="data:Setembro/2010" TargetMode="External" /><Relationship Id="rId269" Type="http://schemas.openxmlformats.org/officeDocument/2006/relationships/hyperlink" Target="data:Setembro/2010" TargetMode="External" /><Relationship Id="rId270" Type="http://schemas.openxmlformats.org/officeDocument/2006/relationships/hyperlink" Target="data:Setembro/2010" TargetMode="External" /><Relationship Id="rId271" Type="http://schemas.openxmlformats.org/officeDocument/2006/relationships/hyperlink" Target="data:Setembro/2010" TargetMode="External" /><Relationship Id="rId272" Type="http://schemas.openxmlformats.org/officeDocument/2006/relationships/hyperlink" Target="data:Setembro/2010" TargetMode="External" /><Relationship Id="rId273" Type="http://schemas.openxmlformats.org/officeDocument/2006/relationships/hyperlink" Target="data:Setembro/2010" TargetMode="External" /><Relationship Id="rId274" Type="http://schemas.openxmlformats.org/officeDocument/2006/relationships/hyperlink" Target="data:Setembro/2010" TargetMode="External" /><Relationship Id="rId275" Type="http://schemas.openxmlformats.org/officeDocument/2006/relationships/hyperlink" Target="data:Setembro/2010" TargetMode="External" /><Relationship Id="rId276" Type="http://schemas.openxmlformats.org/officeDocument/2006/relationships/hyperlink" Target="data:Setembro/2010" TargetMode="External" /><Relationship Id="rId277" Type="http://schemas.openxmlformats.org/officeDocument/2006/relationships/hyperlink" Target="data:Setembro/2010" TargetMode="External" /><Relationship Id="rId278" Type="http://schemas.openxmlformats.org/officeDocument/2006/relationships/hyperlink" Target="data:Setembro/2010" TargetMode="External" /><Relationship Id="rId279" Type="http://schemas.openxmlformats.org/officeDocument/2006/relationships/hyperlink" Target="data:Setembro/2010" TargetMode="External" /><Relationship Id="rId280" Type="http://schemas.openxmlformats.org/officeDocument/2006/relationships/hyperlink" Target="data:Setembro/2010" TargetMode="External" /><Relationship Id="rId281" Type="http://schemas.openxmlformats.org/officeDocument/2006/relationships/hyperlink" Target="data:Setembro/2010" TargetMode="External" /><Relationship Id="rId282" Type="http://schemas.openxmlformats.org/officeDocument/2006/relationships/hyperlink" Target="data:Setembro/2010" TargetMode="External" /><Relationship Id="rId283" Type="http://schemas.openxmlformats.org/officeDocument/2006/relationships/hyperlink" Target="data:Setembro/2010" TargetMode="External" /><Relationship Id="rId284" Type="http://schemas.openxmlformats.org/officeDocument/2006/relationships/hyperlink" Target="data:Setembro/2010" TargetMode="External" /><Relationship Id="rId285" Type="http://schemas.openxmlformats.org/officeDocument/2006/relationships/hyperlink" Target="data:Setembro/2010" TargetMode="External" /><Relationship Id="rId286" Type="http://schemas.openxmlformats.org/officeDocument/2006/relationships/hyperlink" Target="data:Setembro/2010" TargetMode="External" /><Relationship Id="rId287" Type="http://schemas.openxmlformats.org/officeDocument/2006/relationships/hyperlink" Target="data:Setembro/2010" TargetMode="External" /><Relationship Id="rId288" Type="http://schemas.openxmlformats.org/officeDocument/2006/relationships/hyperlink" Target="data:Setembro/2010" TargetMode="External" /><Relationship Id="rId289" Type="http://schemas.openxmlformats.org/officeDocument/2006/relationships/hyperlink" Target="data:Setembro/2010" TargetMode="External" /><Relationship Id="rId290" Type="http://schemas.openxmlformats.org/officeDocument/2006/relationships/hyperlink" Target="data:Setembro/2010" TargetMode="External" /><Relationship Id="rId291" Type="http://schemas.openxmlformats.org/officeDocument/2006/relationships/hyperlink" Target="data:Setembro/2010" TargetMode="External" /><Relationship Id="rId292" Type="http://schemas.openxmlformats.org/officeDocument/2006/relationships/hyperlink" Target="data:Setembro/2010" TargetMode="External" /><Relationship Id="rId293" Type="http://schemas.openxmlformats.org/officeDocument/2006/relationships/hyperlink" Target="data:Setembro/2010" TargetMode="External" /><Relationship Id="rId294" Type="http://schemas.openxmlformats.org/officeDocument/2006/relationships/hyperlink" Target="data:Setembro/2010" TargetMode="External" /><Relationship Id="rId295" Type="http://schemas.openxmlformats.org/officeDocument/2006/relationships/hyperlink" Target="data:Setembro/2010" TargetMode="External" /><Relationship Id="rId296" Type="http://schemas.openxmlformats.org/officeDocument/2006/relationships/hyperlink" Target="data:Setembro/2010" TargetMode="External" /><Relationship Id="rId297" Type="http://schemas.openxmlformats.org/officeDocument/2006/relationships/hyperlink" Target="data:Setembro/2010" TargetMode="External" /><Relationship Id="rId298" Type="http://schemas.openxmlformats.org/officeDocument/2006/relationships/hyperlink" Target="data:Setembro/2010" TargetMode="External" /><Relationship Id="rId299" Type="http://schemas.openxmlformats.org/officeDocument/2006/relationships/hyperlink" Target="data:Setembro/2010" TargetMode="External" /><Relationship Id="rId300" Type="http://schemas.openxmlformats.org/officeDocument/2006/relationships/hyperlink" Target="data:Setembro/2010" TargetMode="External" /><Relationship Id="rId301" Type="http://schemas.openxmlformats.org/officeDocument/2006/relationships/hyperlink" Target="data:Setembro/2010" TargetMode="External" /><Relationship Id="rId302" Type="http://schemas.openxmlformats.org/officeDocument/2006/relationships/hyperlink" Target="data:Setembro/2010" TargetMode="External" /><Relationship Id="rId303" Type="http://schemas.openxmlformats.org/officeDocument/2006/relationships/hyperlink" Target="data:Setembro/2010" TargetMode="External" /><Relationship Id="rId304" Type="http://schemas.openxmlformats.org/officeDocument/2006/relationships/hyperlink" Target="data:Setembro/2010" TargetMode="External" /><Relationship Id="rId305" Type="http://schemas.openxmlformats.org/officeDocument/2006/relationships/hyperlink" Target="data:Setembro/2010" TargetMode="External" /><Relationship Id="rId306" Type="http://schemas.openxmlformats.org/officeDocument/2006/relationships/hyperlink" Target="data:Setembro/2010" TargetMode="External" /><Relationship Id="rId307" Type="http://schemas.openxmlformats.org/officeDocument/2006/relationships/hyperlink" Target="data:Setembro/2010" TargetMode="External" /><Relationship Id="rId308" Type="http://schemas.openxmlformats.org/officeDocument/2006/relationships/hyperlink" Target="data:Setembro/2010" TargetMode="External" /><Relationship Id="rId309" Type="http://schemas.openxmlformats.org/officeDocument/2006/relationships/hyperlink" Target="data:Setembro/2010" TargetMode="External" /><Relationship Id="rId310" Type="http://schemas.openxmlformats.org/officeDocument/2006/relationships/hyperlink" Target="data:Setembro/2010" TargetMode="External" /><Relationship Id="rId311" Type="http://schemas.openxmlformats.org/officeDocument/2006/relationships/hyperlink" Target="data:Setembro/2010" TargetMode="External" /><Relationship Id="rId312" Type="http://schemas.openxmlformats.org/officeDocument/2006/relationships/hyperlink" Target="data:Setembro/2010" TargetMode="External" /><Relationship Id="rId313" Type="http://schemas.openxmlformats.org/officeDocument/2006/relationships/hyperlink" Target="data:Setembro/2010" TargetMode="External" /><Relationship Id="rId314" Type="http://schemas.openxmlformats.org/officeDocument/2006/relationships/hyperlink" Target="data:Setembro/2010" TargetMode="External" /><Relationship Id="rId315" Type="http://schemas.openxmlformats.org/officeDocument/2006/relationships/hyperlink" Target="data:Setembro/2010" TargetMode="External" /><Relationship Id="rId316" Type="http://schemas.openxmlformats.org/officeDocument/2006/relationships/hyperlink" Target="data:Setembro/2010" TargetMode="External" /><Relationship Id="rId317" Type="http://schemas.openxmlformats.org/officeDocument/2006/relationships/hyperlink" Target="data:Setembro/2010" TargetMode="External" /><Relationship Id="rId318" Type="http://schemas.openxmlformats.org/officeDocument/2006/relationships/hyperlink" Target="data:Setembro/2010" TargetMode="External" /><Relationship Id="rId319" Type="http://schemas.openxmlformats.org/officeDocument/2006/relationships/hyperlink" Target="data:Setembro/2010" TargetMode="External" /><Relationship Id="rId320" Type="http://schemas.openxmlformats.org/officeDocument/2006/relationships/hyperlink" Target="data:Setembro/2010" TargetMode="External" /><Relationship Id="rId321" Type="http://schemas.openxmlformats.org/officeDocument/2006/relationships/hyperlink" Target="data:Setembro/2010" TargetMode="External" /><Relationship Id="rId322" Type="http://schemas.openxmlformats.org/officeDocument/2006/relationships/hyperlink" Target="data:Setembro/2010" TargetMode="External" /><Relationship Id="rId323" Type="http://schemas.openxmlformats.org/officeDocument/2006/relationships/hyperlink" Target="data:Setembro/2010" TargetMode="External" /><Relationship Id="rId324" Type="http://schemas.openxmlformats.org/officeDocument/2006/relationships/hyperlink" Target="data:Setembro/2010" TargetMode="External" /><Relationship Id="rId325" Type="http://schemas.openxmlformats.org/officeDocument/2006/relationships/hyperlink" Target="data:Setembro/2010" TargetMode="External" /><Relationship Id="rId326" Type="http://schemas.openxmlformats.org/officeDocument/2006/relationships/hyperlink" Target="data:Setembro/2010" TargetMode="External" /><Relationship Id="rId327" Type="http://schemas.openxmlformats.org/officeDocument/2006/relationships/hyperlink" Target="data:Setembro/2010" TargetMode="External" /><Relationship Id="rId328" Type="http://schemas.openxmlformats.org/officeDocument/2006/relationships/hyperlink" Target="data:Setembro/2010" TargetMode="External" /><Relationship Id="rId329" Type="http://schemas.openxmlformats.org/officeDocument/2006/relationships/hyperlink" Target="data:Setembro/2010" TargetMode="External" /><Relationship Id="rId330" Type="http://schemas.openxmlformats.org/officeDocument/2006/relationships/hyperlink" Target="data:Setembro/2010" TargetMode="External" /><Relationship Id="rId331" Type="http://schemas.openxmlformats.org/officeDocument/2006/relationships/hyperlink" Target="data:Setembro/2010" TargetMode="External" /><Relationship Id="rId332" Type="http://schemas.openxmlformats.org/officeDocument/2006/relationships/hyperlink" Target="data:Setembro/2010" TargetMode="External" /><Relationship Id="rId333" Type="http://schemas.openxmlformats.org/officeDocument/2006/relationships/hyperlink" Target="data:Setembro/2010" TargetMode="External" /><Relationship Id="rId334" Type="http://schemas.openxmlformats.org/officeDocument/2006/relationships/hyperlink" Target="data:Setembro/2010" TargetMode="External" /><Relationship Id="rId335" Type="http://schemas.openxmlformats.org/officeDocument/2006/relationships/hyperlink" Target="data:Setembro/2010" TargetMode="External" /><Relationship Id="rId336" Type="http://schemas.openxmlformats.org/officeDocument/2006/relationships/hyperlink" Target="data:Setembro/2010" TargetMode="External" /><Relationship Id="rId337" Type="http://schemas.openxmlformats.org/officeDocument/2006/relationships/hyperlink" Target="data:Setembro/2010" TargetMode="External" /><Relationship Id="rId338" Type="http://schemas.openxmlformats.org/officeDocument/2006/relationships/hyperlink" Target="data:Setembro/2010" TargetMode="External" /><Relationship Id="rId339" Type="http://schemas.openxmlformats.org/officeDocument/2006/relationships/hyperlink" Target="data:Setembro/2010" TargetMode="External" /><Relationship Id="rId340" Type="http://schemas.openxmlformats.org/officeDocument/2006/relationships/hyperlink" Target="data:Setembro/2010" TargetMode="External" /><Relationship Id="rId341" Type="http://schemas.openxmlformats.org/officeDocument/2006/relationships/hyperlink" Target="data:Setembro/2010" TargetMode="External" /><Relationship Id="rId342" Type="http://schemas.openxmlformats.org/officeDocument/2006/relationships/hyperlink" Target="data:Setembro/2010" TargetMode="External" /><Relationship Id="rId343" Type="http://schemas.openxmlformats.org/officeDocument/2006/relationships/hyperlink" Target="data:Setembro/2010" TargetMode="External" /><Relationship Id="rId344" Type="http://schemas.openxmlformats.org/officeDocument/2006/relationships/hyperlink" Target="data:Setembro/2010" TargetMode="External" /><Relationship Id="rId345" Type="http://schemas.openxmlformats.org/officeDocument/2006/relationships/hyperlink" Target="data:Setembro/2010" TargetMode="External" /><Relationship Id="rId346" Type="http://schemas.openxmlformats.org/officeDocument/2006/relationships/hyperlink" Target="data:Setembro/2010" TargetMode="External" /><Relationship Id="rId347" Type="http://schemas.openxmlformats.org/officeDocument/2006/relationships/hyperlink" Target="data:Setembro/2010" TargetMode="External" /><Relationship Id="rId348" Type="http://schemas.openxmlformats.org/officeDocument/2006/relationships/hyperlink" Target="data:Setembro/2010" TargetMode="External" /><Relationship Id="rId349" Type="http://schemas.openxmlformats.org/officeDocument/2006/relationships/hyperlink" Target="data:Setembro/2010" TargetMode="External" /><Relationship Id="rId350" Type="http://schemas.openxmlformats.org/officeDocument/2006/relationships/hyperlink" Target="data:Setembro/2010" TargetMode="External" /><Relationship Id="rId351" Type="http://schemas.openxmlformats.org/officeDocument/2006/relationships/hyperlink" Target="data:Setembro/2010" TargetMode="External" /><Relationship Id="rId352" Type="http://schemas.openxmlformats.org/officeDocument/2006/relationships/hyperlink" Target="data:Setembro/2010" TargetMode="External" /><Relationship Id="rId353" Type="http://schemas.openxmlformats.org/officeDocument/2006/relationships/hyperlink" Target="data:Setembro/2010" TargetMode="External" /><Relationship Id="rId354" Type="http://schemas.openxmlformats.org/officeDocument/2006/relationships/hyperlink" Target="data:Setembro/2010" TargetMode="External" /><Relationship Id="rId355" Type="http://schemas.openxmlformats.org/officeDocument/2006/relationships/hyperlink" Target="data:Setembro/2010" TargetMode="External" /><Relationship Id="rId356" Type="http://schemas.openxmlformats.org/officeDocument/2006/relationships/hyperlink" Target="data:Setembro/2010" TargetMode="External" /><Relationship Id="rId357" Type="http://schemas.openxmlformats.org/officeDocument/2006/relationships/hyperlink" Target="data:Setembro/2010" TargetMode="External" /><Relationship Id="rId358" Type="http://schemas.openxmlformats.org/officeDocument/2006/relationships/hyperlink" Target="data:Setembro/2010" TargetMode="External" /><Relationship Id="rId359" Type="http://schemas.openxmlformats.org/officeDocument/2006/relationships/hyperlink" Target="data:Setembro/2010" TargetMode="External" /><Relationship Id="rId360" Type="http://schemas.openxmlformats.org/officeDocument/2006/relationships/hyperlink" Target="data:Setembro/2010" TargetMode="External" /><Relationship Id="rId361" Type="http://schemas.openxmlformats.org/officeDocument/2006/relationships/hyperlink" Target="data:Setembro/2010" TargetMode="External" /><Relationship Id="rId362" Type="http://schemas.openxmlformats.org/officeDocument/2006/relationships/hyperlink" Target="data:Setembro/2010" TargetMode="External" /><Relationship Id="rId363" Type="http://schemas.openxmlformats.org/officeDocument/2006/relationships/hyperlink" Target="data:Setembro/2010" TargetMode="External" /><Relationship Id="rId364" Type="http://schemas.openxmlformats.org/officeDocument/2006/relationships/hyperlink" Target="data:Setembro/2010" TargetMode="External" /><Relationship Id="rId365" Type="http://schemas.openxmlformats.org/officeDocument/2006/relationships/hyperlink" Target="data:Setembro/2010" TargetMode="External" /><Relationship Id="rId366" Type="http://schemas.openxmlformats.org/officeDocument/2006/relationships/hyperlink" Target="data:Setembro/2010" TargetMode="External" /><Relationship Id="rId367" Type="http://schemas.openxmlformats.org/officeDocument/2006/relationships/hyperlink" Target="data:Setembro/2010" TargetMode="External" /><Relationship Id="rId368" Type="http://schemas.openxmlformats.org/officeDocument/2006/relationships/hyperlink" Target="data:Setembro/2010" TargetMode="External" /><Relationship Id="rId369" Type="http://schemas.openxmlformats.org/officeDocument/2006/relationships/hyperlink" Target="data:Setembro/2010" TargetMode="External" /><Relationship Id="rId370" Type="http://schemas.openxmlformats.org/officeDocument/2006/relationships/hyperlink" Target="data:Setembro/2010" TargetMode="External" /><Relationship Id="rId371" Type="http://schemas.openxmlformats.org/officeDocument/2006/relationships/hyperlink" Target="data:Setembro/2010" TargetMode="External" /><Relationship Id="rId372" Type="http://schemas.openxmlformats.org/officeDocument/2006/relationships/hyperlink" Target="data:Setembro/2010" TargetMode="External" /><Relationship Id="rId373" Type="http://schemas.openxmlformats.org/officeDocument/2006/relationships/hyperlink" Target="data:Setembro/2010" TargetMode="External" /><Relationship Id="rId374" Type="http://schemas.openxmlformats.org/officeDocument/2006/relationships/hyperlink" Target="data:Setembro/2010" TargetMode="External" /><Relationship Id="rId375" Type="http://schemas.openxmlformats.org/officeDocument/2006/relationships/hyperlink" Target="data:Setembro/2010" TargetMode="External" /><Relationship Id="rId376" Type="http://schemas.openxmlformats.org/officeDocument/2006/relationships/hyperlink" Target="data:Setembro/2010" TargetMode="External" /><Relationship Id="rId377" Type="http://schemas.openxmlformats.org/officeDocument/2006/relationships/hyperlink" Target="data:Setembro/2010" TargetMode="External" /><Relationship Id="rId378" Type="http://schemas.openxmlformats.org/officeDocument/2006/relationships/hyperlink" Target="data:Setembro/2010" TargetMode="External" /><Relationship Id="rId379" Type="http://schemas.openxmlformats.org/officeDocument/2006/relationships/hyperlink" Target="data:Setembro/2010" TargetMode="External" /><Relationship Id="rId380" Type="http://schemas.openxmlformats.org/officeDocument/2006/relationships/hyperlink" Target="data:Setembro/2010" TargetMode="External" /><Relationship Id="rId381" Type="http://schemas.openxmlformats.org/officeDocument/2006/relationships/hyperlink" Target="data:Setembro/2010" TargetMode="External" /><Relationship Id="rId382" Type="http://schemas.openxmlformats.org/officeDocument/2006/relationships/hyperlink" Target="data:Setembro/2010" TargetMode="External" /><Relationship Id="rId383" Type="http://schemas.openxmlformats.org/officeDocument/2006/relationships/hyperlink" Target="data:Setembro/2010" TargetMode="External" /><Relationship Id="rId384" Type="http://schemas.openxmlformats.org/officeDocument/2006/relationships/hyperlink" Target="data:Setembro/2010" TargetMode="External" /><Relationship Id="rId385" Type="http://schemas.openxmlformats.org/officeDocument/2006/relationships/hyperlink" Target="data:Setembro/2010" TargetMode="External" /><Relationship Id="rId386" Type="http://schemas.openxmlformats.org/officeDocument/2006/relationships/hyperlink" Target="data:Setembro/2010" TargetMode="External" /><Relationship Id="rId387" Type="http://schemas.openxmlformats.org/officeDocument/2006/relationships/hyperlink" Target="data:Setembro/2010" TargetMode="External" /><Relationship Id="rId388" Type="http://schemas.openxmlformats.org/officeDocument/2006/relationships/hyperlink" Target="data:Setembro/2010" TargetMode="External" /><Relationship Id="rId389" Type="http://schemas.openxmlformats.org/officeDocument/2006/relationships/hyperlink" Target="data:Setembro/2010" TargetMode="External" /><Relationship Id="rId390" Type="http://schemas.openxmlformats.org/officeDocument/2006/relationships/hyperlink" Target="data:Setembro/2010" TargetMode="External" /><Relationship Id="rId391" Type="http://schemas.openxmlformats.org/officeDocument/2006/relationships/hyperlink" Target="data:Setembro/2010" TargetMode="External" /><Relationship Id="rId392" Type="http://schemas.openxmlformats.org/officeDocument/2006/relationships/hyperlink" Target="data:Setembro/2010" TargetMode="External" /><Relationship Id="rId393" Type="http://schemas.openxmlformats.org/officeDocument/2006/relationships/hyperlink" Target="data:Setembro/2010" TargetMode="External" /><Relationship Id="rId394" Type="http://schemas.openxmlformats.org/officeDocument/2006/relationships/hyperlink" Target="data:Setembro/2010" TargetMode="External" /><Relationship Id="rId395" Type="http://schemas.openxmlformats.org/officeDocument/2006/relationships/hyperlink" Target="data:Setembro/2010" TargetMode="External" /><Relationship Id="rId396" Type="http://schemas.openxmlformats.org/officeDocument/2006/relationships/hyperlink" Target="data:Setembro/2010" TargetMode="External" /><Relationship Id="rId397" Type="http://schemas.openxmlformats.org/officeDocument/2006/relationships/hyperlink" Target="data:Setembro/2010" TargetMode="External" /><Relationship Id="rId398" Type="http://schemas.openxmlformats.org/officeDocument/2006/relationships/hyperlink" Target="data:Setembro/2010" TargetMode="External" /><Relationship Id="rId399" Type="http://schemas.openxmlformats.org/officeDocument/2006/relationships/hyperlink" Target="data:Setembro/2010" TargetMode="External" /><Relationship Id="rId400" Type="http://schemas.openxmlformats.org/officeDocument/2006/relationships/hyperlink" Target="data:Setembro/2010" TargetMode="External" /><Relationship Id="rId401" Type="http://schemas.openxmlformats.org/officeDocument/2006/relationships/hyperlink" Target="data:Setembro/2010" TargetMode="External" /><Relationship Id="rId402" Type="http://schemas.openxmlformats.org/officeDocument/2006/relationships/hyperlink" Target="data:Setembro/2010" TargetMode="External" /><Relationship Id="rId403" Type="http://schemas.openxmlformats.org/officeDocument/2006/relationships/hyperlink" Target="data:Setembro/2010" TargetMode="External" /><Relationship Id="rId404" Type="http://schemas.openxmlformats.org/officeDocument/2006/relationships/hyperlink" Target="data:Setembro/2010" TargetMode="External" /><Relationship Id="rId405" Type="http://schemas.openxmlformats.org/officeDocument/2006/relationships/hyperlink" Target="data:Setembro/2010" TargetMode="External" /><Relationship Id="rId406" Type="http://schemas.openxmlformats.org/officeDocument/2006/relationships/hyperlink" Target="data:Setembro/2010" TargetMode="External" /><Relationship Id="rId407" Type="http://schemas.openxmlformats.org/officeDocument/2006/relationships/hyperlink" Target="data:Setembro/2010" TargetMode="External" /><Relationship Id="rId408" Type="http://schemas.openxmlformats.org/officeDocument/2006/relationships/hyperlink" Target="data:Setembro/2010" TargetMode="External" /><Relationship Id="rId409" Type="http://schemas.openxmlformats.org/officeDocument/2006/relationships/hyperlink" Target="data:Setembro/2010" TargetMode="External" /><Relationship Id="rId410" Type="http://schemas.openxmlformats.org/officeDocument/2006/relationships/hyperlink" Target="data:Setembro/2010" TargetMode="External" /><Relationship Id="rId411" Type="http://schemas.openxmlformats.org/officeDocument/2006/relationships/hyperlink" Target="data:Setembro/2010" TargetMode="External" /><Relationship Id="rId412" Type="http://schemas.openxmlformats.org/officeDocument/2006/relationships/hyperlink" Target="data:Setembro/2010" TargetMode="External" /><Relationship Id="rId413" Type="http://schemas.openxmlformats.org/officeDocument/2006/relationships/hyperlink" Target="data:Setembro/2010" TargetMode="External" /><Relationship Id="rId414" Type="http://schemas.openxmlformats.org/officeDocument/2006/relationships/hyperlink" Target="data:Setembro/2010" TargetMode="External" /><Relationship Id="rId415" Type="http://schemas.openxmlformats.org/officeDocument/2006/relationships/hyperlink" Target="data:Setembro/2010" TargetMode="External" /><Relationship Id="rId416" Type="http://schemas.openxmlformats.org/officeDocument/2006/relationships/hyperlink" Target="data:Setembro/2010" TargetMode="External" /><Relationship Id="rId417" Type="http://schemas.openxmlformats.org/officeDocument/2006/relationships/hyperlink" Target="data:Setembro/2010" TargetMode="External" /><Relationship Id="rId418" Type="http://schemas.openxmlformats.org/officeDocument/2006/relationships/hyperlink" Target="data:Setembro/2010" TargetMode="External" /><Relationship Id="rId419" Type="http://schemas.openxmlformats.org/officeDocument/2006/relationships/hyperlink" Target="data:Setembro/2010" TargetMode="External" /><Relationship Id="rId420" Type="http://schemas.openxmlformats.org/officeDocument/2006/relationships/hyperlink" Target="data:Setembro/2010" TargetMode="External" /><Relationship Id="rId421" Type="http://schemas.openxmlformats.org/officeDocument/2006/relationships/hyperlink" Target="data:Setembro/2010" TargetMode="External" /><Relationship Id="rId422" Type="http://schemas.openxmlformats.org/officeDocument/2006/relationships/hyperlink" Target="data:Setembro/2010" TargetMode="External" /><Relationship Id="rId423" Type="http://schemas.openxmlformats.org/officeDocument/2006/relationships/hyperlink" Target="data:Setembro/2010" TargetMode="External" /><Relationship Id="rId424" Type="http://schemas.openxmlformats.org/officeDocument/2006/relationships/hyperlink" Target="data:Setembro/2010" TargetMode="External" /><Relationship Id="rId425" Type="http://schemas.openxmlformats.org/officeDocument/2006/relationships/hyperlink" Target="data:Setembro/2010" TargetMode="External" /><Relationship Id="rId426" Type="http://schemas.openxmlformats.org/officeDocument/2006/relationships/hyperlink" Target="data:Setembro/2010" TargetMode="External" /><Relationship Id="rId427" Type="http://schemas.openxmlformats.org/officeDocument/2006/relationships/hyperlink" Target="data:Setembro/2010" TargetMode="External" /><Relationship Id="rId428" Type="http://schemas.openxmlformats.org/officeDocument/2006/relationships/hyperlink" Target="data:Setembro/2010" TargetMode="External" /><Relationship Id="rId429" Type="http://schemas.openxmlformats.org/officeDocument/2006/relationships/hyperlink" Target="data:Setembro/2010" TargetMode="External" /><Relationship Id="rId430" Type="http://schemas.openxmlformats.org/officeDocument/2006/relationships/hyperlink" Target="data:Setembro/2010" TargetMode="External" /><Relationship Id="rId431" Type="http://schemas.openxmlformats.org/officeDocument/2006/relationships/hyperlink" Target="data:Setembro/2010" TargetMode="External" /><Relationship Id="rId432" Type="http://schemas.openxmlformats.org/officeDocument/2006/relationships/hyperlink" Target="data:Setembro/2010" TargetMode="External" /><Relationship Id="rId433" Type="http://schemas.openxmlformats.org/officeDocument/2006/relationships/hyperlink" Target="data:Setembro/2010" TargetMode="External" /><Relationship Id="rId434" Type="http://schemas.openxmlformats.org/officeDocument/2006/relationships/hyperlink" Target="data:Setembro/2010" TargetMode="External" /><Relationship Id="rId435" Type="http://schemas.openxmlformats.org/officeDocument/2006/relationships/hyperlink" Target="data:Setembro/2010" TargetMode="External" /><Relationship Id="rId436" Type="http://schemas.openxmlformats.org/officeDocument/2006/relationships/hyperlink" Target="data:Setembro/2010" TargetMode="External" /><Relationship Id="rId437" Type="http://schemas.openxmlformats.org/officeDocument/2006/relationships/hyperlink" Target="data:Setembro/2010" TargetMode="External" /><Relationship Id="rId438" Type="http://schemas.openxmlformats.org/officeDocument/2006/relationships/hyperlink" Target="data:Setembro/2010" TargetMode="External" /><Relationship Id="rId439" Type="http://schemas.openxmlformats.org/officeDocument/2006/relationships/hyperlink" Target="data:Setembro/2010" TargetMode="External" /><Relationship Id="rId440" Type="http://schemas.openxmlformats.org/officeDocument/2006/relationships/hyperlink" Target="data:Setembro/2010" TargetMode="External" /><Relationship Id="rId441" Type="http://schemas.openxmlformats.org/officeDocument/2006/relationships/hyperlink" Target="data:Setembro/2010" TargetMode="External" /><Relationship Id="rId442" Type="http://schemas.openxmlformats.org/officeDocument/2006/relationships/hyperlink" Target="data:Setembro/2010" TargetMode="External" /><Relationship Id="rId443" Type="http://schemas.openxmlformats.org/officeDocument/2006/relationships/hyperlink" Target="data:Setembro/2010" TargetMode="External" /><Relationship Id="rId444" Type="http://schemas.openxmlformats.org/officeDocument/2006/relationships/hyperlink" Target="data:Setembro/2010" TargetMode="External" /><Relationship Id="rId445" Type="http://schemas.openxmlformats.org/officeDocument/2006/relationships/hyperlink" Target="data:Setembro/2010" TargetMode="External" /><Relationship Id="rId446" Type="http://schemas.openxmlformats.org/officeDocument/2006/relationships/hyperlink" Target="data:Setembro/2010" TargetMode="External" /><Relationship Id="rId447" Type="http://schemas.openxmlformats.org/officeDocument/2006/relationships/hyperlink" Target="data:Setembro/2010" TargetMode="External" /><Relationship Id="rId448" Type="http://schemas.openxmlformats.org/officeDocument/2006/relationships/hyperlink" Target="data:Setembro/2010" TargetMode="External" /><Relationship Id="rId449" Type="http://schemas.openxmlformats.org/officeDocument/2006/relationships/hyperlink" Target="data:Setembro/2010" TargetMode="External" /><Relationship Id="rId450" Type="http://schemas.openxmlformats.org/officeDocument/2006/relationships/hyperlink" Target="data:Setembro/2010" TargetMode="External" /><Relationship Id="rId451" Type="http://schemas.openxmlformats.org/officeDocument/2006/relationships/hyperlink" Target="data:Setembro/2010" TargetMode="External" /><Relationship Id="rId452" Type="http://schemas.openxmlformats.org/officeDocument/2006/relationships/hyperlink" Target="data:Setembro/2010" TargetMode="External" /><Relationship Id="rId453" Type="http://schemas.openxmlformats.org/officeDocument/2006/relationships/hyperlink" Target="data:Setembro/2010" TargetMode="External" /><Relationship Id="rId454" Type="http://schemas.openxmlformats.org/officeDocument/2006/relationships/hyperlink" Target="data:Setembro/2010" TargetMode="External" /><Relationship Id="rId455" Type="http://schemas.openxmlformats.org/officeDocument/2006/relationships/hyperlink" Target="data:Setembro/2010" TargetMode="External" /><Relationship Id="rId456" Type="http://schemas.openxmlformats.org/officeDocument/2006/relationships/hyperlink" Target="data:Setembro/2010" TargetMode="External" /><Relationship Id="rId457" Type="http://schemas.openxmlformats.org/officeDocument/2006/relationships/hyperlink" Target="data:Setembro/2010" TargetMode="External" /><Relationship Id="rId458" Type="http://schemas.openxmlformats.org/officeDocument/2006/relationships/hyperlink" Target="data:Setembro/2010" TargetMode="External" /><Relationship Id="rId459" Type="http://schemas.openxmlformats.org/officeDocument/2006/relationships/hyperlink" Target="data:Setembro/2010" TargetMode="External" /><Relationship Id="rId460" Type="http://schemas.openxmlformats.org/officeDocument/2006/relationships/hyperlink" Target="data:Setembro/2010" TargetMode="External" /><Relationship Id="rId461" Type="http://schemas.openxmlformats.org/officeDocument/2006/relationships/hyperlink" Target="data:Setembro/2010" TargetMode="External" /><Relationship Id="rId462" Type="http://schemas.openxmlformats.org/officeDocument/2006/relationships/hyperlink" Target="data:Setembro/2010" TargetMode="External" /><Relationship Id="rId463" Type="http://schemas.openxmlformats.org/officeDocument/2006/relationships/hyperlink" Target="data:Setembro/2010" TargetMode="External" /><Relationship Id="rId464" Type="http://schemas.openxmlformats.org/officeDocument/2006/relationships/hyperlink" Target="data:Setembro/2010" TargetMode="External" /><Relationship Id="rId465" Type="http://schemas.openxmlformats.org/officeDocument/2006/relationships/hyperlink" Target="data:Setembro/2010" TargetMode="External" /><Relationship Id="rId466" Type="http://schemas.openxmlformats.org/officeDocument/2006/relationships/hyperlink" Target="data:Setembro/2010" TargetMode="External" /><Relationship Id="rId467" Type="http://schemas.openxmlformats.org/officeDocument/2006/relationships/hyperlink" Target="data:Setembro/2010" TargetMode="External" /><Relationship Id="rId468" Type="http://schemas.openxmlformats.org/officeDocument/2006/relationships/hyperlink" Target="data:Setembro/2010" TargetMode="External" /><Relationship Id="rId469" Type="http://schemas.openxmlformats.org/officeDocument/2006/relationships/hyperlink" Target="data:Setembro/2010" TargetMode="External" /><Relationship Id="rId470" Type="http://schemas.openxmlformats.org/officeDocument/2006/relationships/hyperlink" Target="data:Setembro/2010" TargetMode="External" /><Relationship Id="rId471" Type="http://schemas.openxmlformats.org/officeDocument/2006/relationships/hyperlink" Target="data:Setembro/2010" TargetMode="External" /><Relationship Id="rId472" Type="http://schemas.openxmlformats.org/officeDocument/2006/relationships/hyperlink" Target="data:Setembro/2010" TargetMode="External" /><Relationship Id="rId473" Type="http://schemas.openxmlformats.org/officeDocument/2006/relationships/hyperlink" Target="data:Setembro/2010" TargetMode="External" /><Relationship Id="rId474" Type="http://schemas.openxmlformats.org/officeDocument/2006/relationships/hyperlink" Target="data:Setembro/2010" TargetMode="External" /><Relationship Id="rId475" Type="http://schemas.openxmlformats.org/officeDocument/2006/relationships/hyperlink" Target="data:Setembro/2010" TargetMode="External" /><Relationship Id="rId476" Type="http://schemas.openxmlformats.org/officeDocument/2006/relationships/hyperlink" Target="data:Setembro/2010" TargetMode="External" /><Relationship Id="rId477" Type="http://schemas.openxmlformats.org/officeDocument/2006/relationships/hyperlink" Target="data:Setembro/2010" TargetMode="External" /><Relationship Id="rId478" Type="http://schemas.openxmlformats.org/officeDocument/2006/relationships/hyperlink" Target="data:Setembro/2010" TargetMode="External" /><Relationship Id="rId479" Type="http://schemas.openxmlformats.org/officeDocument/2006/relationships/hyperlink" Target="data:Setembro/2010" TargetMode="External" /><Relationship Id="rId480" Type="http://schemas.openxmlformats.org/officeDocument/2006/relationships/hyperlink" Target="data:Setembro/2010" TargetMode="External" /><Relationship Id="rId481" Type="http://schemas.openxmlformats.org/officeDocument/2006/relationships/hyperlink" Target="data:Setembro/2010" TargetMode="External" /><Relationship Id="rId482" Type="http://schemas.openxmlformats.org/officeDocument/2006/relationships/hyperlink" Target="data:Setembro/2010" TargetMode="External" /><Relationship Id="rId483" Type="http://schemas.openxmlformats.org/officeDocument/2006/relationships/hyperlink" Target="data:Setembro/2010" TargetMode="External" /><Relationship Id="rId484" Type="http://schemas.openxmlformats.org/officeDocument/2006/relationships/hyperlink" Target="data:Setembro/2010" TargetMode="External" /><Relationship Id="rId485" Type="http://schemas.openxmlformats.org/officeDocument/2006/relationships/hyperlink" Target="data:Setembro/2010" TargetMode="External" /><Relationship Id="rId486" Type="http://schemas.openxmlformats.org/officeDocument/2006/relationships/hyperlink" Target="data:Setembro/2010" TargetMode="External" /><Relationship Id="rId487" Type="http://schemas.openxmlformats.org/officeDocument/2006/relationships/hyperlink" Target="data:Setembro/2010" TargetMode="External" /><Relationship Id="rId488" Type="http://schemas.openxmlformats.org/officeDocument/2006/relationships/hyperlink" Target="data:Setembro/2010" TargetMode="External" /><Relationship Id="rId489" Type="http://schemas.openxmlformats.org/officeDocument/2006/relationships/hyperlink" Target="data:Setembro/2010" TargetMode="External" /><Relationship Id="rId490" Type="http://schemas.openxmlformats.org/officeDocument/2006/relationships/hyperlink" Target="data:Setembro/2010" TargetMode="External" /><Relationship Id="rId491" Type="http://schemas.openxmlformats.org/officeDocument/2006/relationships/hyperlink" Target="data:Setembro/2010" TargetMode="External" /><Relationship Id="rId492" Type="http://schemas.openxmlformats.org/officeDocument/2006/relationships/hyperlink" Target="data:Setembro/2010" TargetMode="External" /><Relationship Id="rId493" Type="http://schemas.openxmlformats.org/officeDocument/2006/relationships/hyperlink" Target="data:Setembro/2010" TargetMode="External" /><Relationship Id="rId494" Type="http://schemas.openxmlformats.org/officeDocument/2006/relationships/hyperlink" Target="data:Setembro/2010" TargetMode="External" /><Relationship Id="rId495" Type="http://schemas.openxmlformats.org/officeDocument/2006/relationships/hyperlink" Target="data:Setembro/2010" TargetMode="External" /><Relationship Id="rId496" Type="http://schemas.openxmlformats.org/officeDocument/2006/relationships/hyperlink" Target="data:Setembro/2010" TargetMode="External" /><Relationship Id="rId497" Type="http://schemas.openxmlformats.org/officeDocument/2006/relationships/hyperlink" Target="data:Setembro/2010" TargetMode="External" /><Relationship Id="rId498" Type="http://schemas.openxmlformats.org/officeDocument/2006/relationships/hyperlink" Target="data:Setembro/2010" TargetMode="External" /><Relationship Id="rId499" Type="http://schemas.openxmlformats.org/officeDocument/2006/relationships/hyperlink" Target="data:Setembro/2010" TargetMode="External" /><Relationship Id="rId500" Type="http://schemas.openxmlformats.org/officeDocument/2006/relationships/hyperlink" Target="data:Setembro/2010" TargetMode="External" /><Relationship Id="rId501" Type="http://schemas.openxmlformats.org/officeDocument/2006/relationships/hyperlink" Target="data:Setembro/2010" TargetMode="External" /><Relationship Id="rId502" Type="http://schemas.openxmlformats.org/officeDocument/2006/relationships/hyperlink" Target="data:Setembro/2010" TargetMode="External" /><Relationship Id="rId503" Type="http://schemas.openxmlformats.org/officeDocument/2006/relationships/hyperlink" Target="data:Setembro/2010" TargetMode="External" /><Relationship Id="rId504" Type="http://schemas.openxmlformats.org/officeDocument/2006/relationships/hyperlink" Target="data:Setembro/2010" TargetMode="External" /><Relationship Id="rId505" Type="http://schemas.openxmlformats.org/officeDocument/2006/relationships/hyperlink" Target="data:Setembro/2010" TargetMode="External" /><Relationship Id="rId506" Type="http://schemas.openxmlformats.org/officeDocument/2006/relationships/hyperlink" Target="data:Setembro/2010" TargetMode="External" /><Relationship Id="rId507" Type="http://schemas.openxmlformats.org/officeDocument/2006/relationships/hyperlink" Target="data:Setembro/2010" TargetMode="External" /><Relationship Id="rId508" Type="http://schemas.openxmlformats.org/officeDocument/2006/relationships/hyperlink" Target="data:Setembro/2010" TargetMode="External" /><Relationship Id="rId509" Type="http://schemas.openxmlformats.org/officeDocument/2006/relationships/hyperlink" Target="data:Setembro/2010" TargetMode="External" /><Relationship Id="rId510" Type="http://schemas.openxmlformats.org/officeDocument/2006/relationships/hyperlink" Target="data:Setembro/2010" TargetMode="External" /><Relationship Id="rId511" Type="http://schemas.openxmlformats.org/officeDocument/2006/relationships/hyperlink" Target="data:Setembro/2010" TargetMode="External" /><Relationship Id="rId512" Type="http://schemas.openxmlformats.org/officeDocument/2006/relationships/hyperlink" Target="data:Setembro/2010" TargetMode="External" /><Relationship Id="rId513" Type="http://schemas.openxmlformats.org/officeDocument/2006/relationships/hyperlink" Target="data:Setembro/2010" TargetMode="External" /><Relationship Id="rId514" Type="http://schemas.openxmlformats.org/officeDocument/2006/relationships/hyperlink" Target="data:Setembro/2010" TargetMode="External" /><Relationship Id="rId515" Type="http://schemas.openxmlformats.org/officeDocument/2006/relationships/hyperlink" Target="data:Setembro/2010" TargetMode="External" /><Relationship Id="rId516" Type="http://schemas.openxmlformats.org/officeDocument/2006/relationships/hyperlink" Target="data:Setembro/2010" TargetMode="External" /><Relationship Id="rId517" Type="http://schemas.openxmlformats.org/officeDocument/2006/relationships/hyperlink" Target="data:Setembro/2010" TargetMode="External" /><Relationship Id="rId518" Type="http://schemas.openxmlformats.org/officeDocument/2006/relationships/hyperlink" Target="data:Setembro/2010" TargetMode="External" /><Relationship Id="rId519" Type="http://schemas.openxmlformats.org/officeDocument/2006/relationships/hyperlink" Target="data:Setembro/2010" TargetMode="External" /><Relationship Id="rId520" Type="http://schemas.openxmlformats.org/officeDocument/2006/relationships/hyperlink" Target="data:Setembro/2010" TargetMode="External" /><Relationship Id="rId521" Type="http://schemas.openxmlformats.org/officeDocument/2006/relationships/hyperlink" Target="data:Setembro/2010" TargetMode="External" /><Relationship Id="rId522" Type="http://schemas.openxmlformats.org/officeDocument/2006/relationships/hyperlink" Target="data:Setembro/2010" TargetMode="External" /><Relationship Id="rId523" Type="http://schemas.openxmlformats.org/officeDocument/2006/relationships/hyperlink" Target="data:Setembro/2010" TargetMode="External" /><Relationship Id="rId524" Type="http://schemas.openxmlformats.org/officeDocument/2006/relationships/hyperlink" Target="data:Setembro/2010" TargetMode="External" /><Relationship Id="rId525" Type="http://schemas.openxmlformats.org/officeDocument/2006/relationships/hyperlink" Target="data:Setembro/2010" TargetMode="External" /><Relationship Id="rId526" Type="http://schemas.openxmlformats.org/officeDocument/2006/relationships/hyperlink" Target="data:Setembro/2010" TargetMode="External" /><Relationship Id="rId527" Type="http://schemas.openxmlformats.org/officeDocument/2006/relationships/hyperlink" Target="data:Setembro/2010" TargetMode="External" /><Relationship Id="rId528" Type="http://schemas.openxmlformats.org/officeDocument/2006/relationships/hyperlink" Target="data:Setembro/2010" TargetMode="External" /><Relationship Id="rId529" Type="http://schemas.openxmlformats.org/officeDocument/2006/relationships/hyperlink" Target="data:Setembro/2010" TargetMode="External" /><Relationship Id="rId530" Type="http://schemas.openxmlformats.org/officeDocument/2006/relationships/hyperlink" Target="data:Setembro/2010" TargetMode="External" /><Relationship Id="rId531" Type="http://schemas.openxmlformats.org/officeDocument/2006/relationships/hyperlink" Target="data:Setembro/2010" TargetMode="External" /><Relationship Id="rId532" Type="http://schemas.openxmlformats.org/officeDocument/2006/relationships/hyperlink" Target="data:Setembro/2010" TargetMode="External" /><Relationship Id="rId533" Type="http://schemas.openxmlformats.org/officeDocument/2006/relationships/hyperlink" Target="data:Setembro/2010" TargetMode="External" /><Relationship Id="rId534" Type="http://schemas.openxmlformats.org/officeDocument/2006/relationships/hyperlink" Target="data:Setembro/2010" TargetMode="External" /><Relationship Id="rId535" Type="http://schemas.openxmlformats.org/officeDocument/2006/relationships/hyperlink" Target="data:Setembro/2010" TargetMode="External" /><Relationship Id="rId536" Type="http://schemas.openxmlformats.org/officeDocument/2006/relationships/hyperlink" Target="data:Setembro/2010" TargetMode="External" /><Relationship Id="rId537" Type="http://schemas.openxmlformats.org/officeDocument/2006/relationships/hyperlink" Target="data:Setembro/2010" TargetMode="External" /><Relationship Id="rId538" Type="http://schemas.openxmlformats.org/officeDocument/2006/relationships/hyperlink" Target="data:Setembro/2010" TargetMode="External" /><Relationship Id="rId539" Type="http://schemas.openxmlformats.org/officeDocument/2006/relationships/hyperlink" Target="data:Setembro/2010" TargetMode="External" /><Relationship Id="rId540" Type="http://schemas.openxmlformats.org/officeDocument/2006/relationships/hyperlink" Target="data:Setembro/2010" TargetMode="External" /><Relationship Id="rId541" Type="http://schemas.openxmlformats.org/officeDocument/2006/relationships/hyperlink" Target="data:Setembro/2010" TargetMode="External" /><Relationship Id="rId542" Type="http://schemas.openxmlformats.org/officeDocument/2006/relationships/hyperlink" Target="data:Setembro/2010" TargetMode="External" /><Relationship Id="rId543" Type="http://schemas.openxmlformats.org/officeDocument/2006/relationships/hyperlink" Target="data:Setembro/2010" TargetMode="External" /><Relationship Id="rId544" Type="http://schemas.openxmlformats.org/officeDocument/2006/relationships/hyperlink" Target="data:Setembro/2010" TargetMode="External" /><Relationship Id="rId545" Type="http://schemas.openxmlformats.org/officeDocument/2006/relationships/hyperlink" Target="data:Setembro/2010" TargetMode="External" /><Relationship Id="rId546" Type="http://schemas.openxmlformats.org/officeDocument/2006/relationships/hyperlink" Target="data:Setembro/2010" TargetMode="External" /><Relationship Id="rId547" Type="http://schemas.openxmlformats.org/officeDocument/2006/relationships/hyperlink" Target="data:Setembro/2010" TargetMode="External" /><Relationship Id="rId548" Type="http://schemas.openxmlformats.org/officeDocument/2006/relationships/hyperlink" Target="data:Setembro/2010" TargetMode="External" /><Relationship Id="rId549" Type="http://schemas.openxmlformats.org/officeDocument/2006/relationships/hyperlink" Target="data:Setembro/2010" TargetMode="External" /><Relationship Id="rId550" Type="http://schemas.openxmlformats.org/officeDocument/2006/relationships/hyperlink" Target="data:Setembro/2010" TargetMode="External" /><Relationship Id="rId551" Type="http://schemas.openxmlformats.org/officeDocument/2006/relationships/hyperlink" Target="data:Setembro/2010" TargetMode="External" /><Relationship Id="rId552" Type="http://schemas.openxmlformats.org/officeDocument/2006/relationships/hyperlink" Target="data:Setembro/2010" TargetMode="External" /><Relationship Id="rId553" Type="http://schemas.openxmlformats.org/officeDocument/2006/relationships/hyperlink" Target="data:Setembro/2010" TargetMode="External" /><Relationship Id="rId554" Type="http://schemas.openxmlformats.org/officeDocument/2006/relationships/hyperlink" Target="data:Setembro/2010" TargetMode="External" /><Relationship Id="rId555" Type="http://schemas.openxmlformats.org/officeDocument/2006/relationships/hyperlink" Target="data:Setembro/2010" TargetMode="External" /><Relationship Id="rId556" Type="http://schemas.openxmlformats.org/officeDocument/2006/relationships/hyperlink" Target="data:Setembro/2010" TargetMode="External" /><Relationship Id="rId557" Type="http://schemas.openxmlformats.org/officeDocument/2006/relationships/hyperlink" Target="data:Setembro/2010" TargetMode="External" /><Relationship Id="rId558" Type="http://schemas.openxmlformats.org/officeDocument/2006/relationships/hyperlink" Target="data:Setembro/2010" TargetMode="External" /><Relationship Id="rId559" Type="http://schemas.openxmlformats.org/officeDocument/2006/relationships/hyperlink" Target="data:Setembro/2010" TargetMode="External" /><Relationship Id="rId560" Type="http://schemas.openxmlformats.org/officeDocument/2006/relationships/hyperlink" Target="data:Setembro/2010" TargetMode="External" /><Relationship Id="rId561" Type="http://schemas.openxmlformats.org/officeDocument/2006/relationships/hyperlink" Target="data:Setembro/2010" TargetMode="External" /><Relationship Id="rId562" Type="http://schemas.openxmlformats.org/officeDocument/2006/relationships/hyperlink" Target="data:Setembro/2010" TargetMode="External" /><Relationship Id="rId563" Type="http://schemas.openxmlformats.org/officeDocument/2006/relationships/hyperlink" Target="data:Setembro/2010" TargetMode="External" /><Relationship Id="rId564" Type="http://schemas.openxmlformats.org/officeDocument/2006/relationships/hyperlink" Target="data:Setembro/2010" TargetMode="External" /><Relationship Id="rId565" Type="http://schemas.openxmlformats.org/officeDocument/2006/relationships/hyperlink" Target="data:Setembro/2010" TargetMode="External" /><Relationship Id="rId566" Type="http://schemas.openxmlformats.org/officeDocument/2006/relationships/hyperlink" Target="data:Setembro/2010" TargetMode="External" /><Relationship Id="rId567" Type="http://schemas.openxmlformats.org/officeDocument/2006/relationships/hyperlink" Target="data:Setembro/2010" TargetMode="External" /><Relationship Id="rId568" Type="http://schemas.openxmlformats.org/officeDocument/2006/relationships/hyperlink" Target="data:Setembro/2010" TargetMode="External" /><Relationship Id="rId569" Type="http://schemas.openxmlformats.org/officeDocument/2006/relationships/hyperlink" Target="data:Setembro/2010" TargetMode="External" /><Relationship Id="rId570" Type="http://schemas.openxmlformats.org/officeDocument/2006/relationships/hyperlink" Target="data:Setembro/2010" TargetMode="External" /><Relationship Id="rId571" Type="http://schemas.openxmlformats.org/officeDocument/2006/relationships/hyperlink" Target="data:Setembro/2010" TargetMode="External" /><Relationship Id="rId572" Type="http://schemas.openxmlformats.org/officeDocument/2006/relationships/hyperlink" Target="data:Setembro/2010" TargetMode="External" /><Relationship Id="rId573" Type="http://schemas.openxmlformats.org/officeDocument/2006/relationships/hyperlink" Target="data:Setembro/2010" TargetMode="External" /><Relationship Id="rId574" Type="http://schemas.openxmlformats.org/officeDocument/2006/relationships/hyperlink" Target="data:Setembro/2010" TargetMode="External" /><Relationship Id="rId575" Type="http://schemas.openxmlformats.org/officeDocument/2006/relationships/hyperlink" Target="data:Setembro/2010" TargetMode="External" /><Relationship Id="rId576" Type="http://schemas.openxmlformats.org/officeDocument/2006/relationships/hyperlink" Target="data:Setembro/2010" TargetMode="External" /><Relationship Id="rId577" Type="http://schemas.openxmlformats.org/officeDocument/2006/relationships/hyperlink" Target="data:Setembro/2010" TargetMode="External" /><Relationship Id="rId578" Type="http://schemas.openxmlformats.org/officeDocument/2006/relationships/hyperlink" Target="data:Setembro/2010" TargetMode="External" /><Relationship Id="rId579" Type="http://schemas.openxmlformats.org/officeDocument/2006/relationships/hyperlink" Target="data:Setembro/2010" TargetMode="External" /><Relationship Id="rId580" Type="http://schemas.openxmlformats.org/officeDocument/2006/relationships/hyperlink" Target="data:Setembro/2010" TargetMode="External" /><Relationship Id="rId581" Type="http://schemas.openxmlformats.org/officeDocument/2006/relationships/hyperlink" Target="data:Setembro/2010" TargetMode="External" /><Relationship Id="rId582" Type="http://schemas.openxmlformats.org/officeDocument/2006/relationships/hyperlink" Target="data:Setembro/2010" TargetMode="External" /><Relationship Id="rId583" Type="http://schemas.openxmlformats.org/officeDocument/2006/relationships/hyperlink" Target="data:Setembro/2010" TargetMode="External" /><Relationship Id="rId584" Type="http://schemas.openxmlformats.org/officeDocument/2006/relationships/hyperlink" Target="data:Setembro/2010" TargetMode="External" /><Relationship Id="rId585" Type="http://schemas.openxmlformats.org/officeDocument/2006/relationships/hyperlink" Target="data:Setembro/2010" TargetMode="External" /><Relationship Id="rId586" Type="http://schemas.openxmlformats.org/officeDocument/2006/relationships/hyperlink" Target="data:Setembro/2010" TargetMode="External" /><Relationship Id="rId587" Type="http://schemas.openxmlformats.org/officeDocument/2006/relationships/hyperlink" Target="data:Setembro/2010" TargetMode="External" /><Relationship Id="rId588" Type="http://schemas.openxmlformats.org/officeDocument/2006/relationships/hyperlink" Target="data:Setembro/2010" TargetMode="External" /><Relationship Id="rId589" Type="http://schemas.openxmlformats.org/officeDocument/2006/relationships/hyperlink" Target="data:Setembro/2010" TargetMode="External" /><Relationship Id="rId590" Type="http://schemas.openxmlformats.org/officeDocument/2006/relationships/hyperlink" Target="data:Setembro/2010" TargetMode="External" /><Relationship Id="rId591" Type="http://schemas.openxmlformats.org/officeDocument/2006/relationships/hyperlink" Target="data:Setembro/2010" TargetMode="External" /><Relationship Id="rId592" Type="http://schemas.openxmlformats.org/officeDocument/2006/relationships/hyperlink" Target="data:Setembro/2010" TargetMode="External" /><Relationship Id="rId593" Type="http://schemas.openxmlformats.org/officeDocument/2006/relationships/hyperlink" Target="data:Setembro/2010" TargetMode="External" /><Relationship Id="rId594" Type="http://schemas.openxmlformats.org/officeDocument/2006/relationships/hyperlink" Target="data:Setembro/2010" TargetMode="External" /><Relationship Id="rId595" Type="http://schemas.openxmlformats.org/officeDocument/2006/relationships/hyperlink" Target="data:Setembro/2010" TargetMode="External" /><Relationship Id="rId596" Type="http://schemas.openxmlformats.org/officeDocument/2006/relationships/hyperlink" Target="data:Setembro/2010" TargetMode="External" /><Relationship Id="rId597" Type="http://schemas.openxmlformats.org/officeDocument/2006/relationships/hyperlink" Target="data:Setembro/2010" TargetMode="External" /><Relationship Id="rId598" Type="http://schemas.openxmlformats.org/officeDocument/2006/relationships/hyperlink" Target="data:Setembro/2010" TargetMode="External" /><Relationship Id="rId599" Type="http://schemas.openxmlformats.org/officeDocument/2006/relationships/hyperlink" Target="data:Setembro/2010" TargetMode="External" /><Relationship Id="rId600" Type="http://schemas.openxmlformats.org/officeDocument/2006/relationships/hyperlink" Target="data:Setembro/2010" TargetMode="External" /><Relationship Id="rId601" Type="http://schemas.openxmlformats.org/officeDocument/2006/relationships/hyperlink" Target="data:Setembro/2010" TargetMode="External" /><Relationship Id="rId602" Type="http://schemas.openxmlformats.org/officeDocument/2006/relationships/hyperlink" Target="data:Setembro/2010" TargetMode="External" /><Relationship Id="rId603" Type="http://schemas.openxmlformats.org/officeDocument/2006/relationships/hyperlink" Target="data:Setembro/2010" TargetMode="External" /><Relationship Id="rId604" Type="http://schemas.openxmlformats.org/officeDocument/2006/relationships/hyperlink" Target="data:Setembro/2010" TargetMode="External" /><Relationship Id="rId605" Type="http://schemas.openxmlformats.org/officeDocument/2006/relationships/hyperlink" Target="data:Setembro/2010" TargetMode="External" /><Relationship Id="rId606" Type="http://schemas.openxmlformats.org/officeDocument/2006/relationships/hyperlink" Target="data:Setembro/2010" TargetMode="External" /><Relationship Id="rId607" Type="http://schemas.openxmlformats.org/officeDocument/2006/relationships/hyperlink" Target="data:Setembro/2010" TargetMode="External" /><Relationship Id="rId608" Type="http://schemas.openxmlformats.org/officeDocument/2006/relationships/hyperlink" Target="data:Setembro/2010" TargetMode="External" /><Relationship Id="rId609" Type="http://schemas.openxmlformats.org/officeDocument/2006/relationships/hyperlink" Target="data:Setembro/2010" TargetMode="External" /><Relationship Id="rId610" Type="http://schemas.openxmlformats.org/officeDocument/2006/relationships/hyperlink" Target="data:Setembro/2010" TargetMode="External" /><Relationship Id="rId611" Type="http://schemas.openxmlformats.org/officeDocument/2006/relationships/hyperlink" Target="data:Setembro/2010" TargetMode="External" /><Relationship Id="rId612" Type="http://schemas.openxmlformats.org/officeDocument/2006/relationships/hyperlink" Target="data:Setembro/2010" TargetMode="External" /><Relationship Id="rId613" Type="http://schemas.openxmlformats.org/officeDocument/2006/relationships/hyperlink" Target="data:Setembro/2010" TargetMode="External" /><Relationship Id="rId614" Type="http://schemas.openxmlformats.org/officeDocument/2006/relationships/hyperlink" Target="data:Setembro/2010" TargetMode="External" /><Relationship Id="rId615" Type="http://schemas.openxmlformats.org/officeDocument/2006/relationships/hyperlink" Target="data:Setembro/2010" TargetMode="External" /><Relationship Id="rId616" Type="http://schemas.openxmlformats.org/officeDocument/2006/relationships/hyperlink" Target="data:Setembro/2010" TargetMode="External" /><Relationship Id="rId617" Type="http://schemas.openxmlformats.org/officeDocument/2006/relationships/hyperlink" Target="data:Setembro/2010" TargetMode="External" /><Relationship Id="rId618" Type="http://schemas.openxmlformats.org/officeDocument/2006/relationships/hyperlink" Target="data:Setembro/2010" TargetMode="External" /><Relationship Id="rId619" Type="http://schemas.openxmlformats.org/officeDocument/2006/relationships/hyperlink" Target="data:Setembro/2010" TargetMode="External" /><Relationship Id="rId620" Type="http://schemas.openxmlformats.org/officeDocument/2006/relationships/hyperlink" Target="data:Setembro/2010" TargetMode="External" /><Relationship Id="rId621" Type="http://schemas.openxmlformats.org/officeDocument/2006/relationships/hyperlink" Target="data:Setembro/2010" TargetMode="External" /><Relationship Id="rId622" Type="http://schemas.openxmlformats.org/officeDocument/2006/relationships/hyperlink" Target="data:Setembro/2010" TargetMode="External" /><Relationship Id="rId623" Type="http://schemas.openxmlformats.org/officeDocument/2006/relationships/hyperlink" Target="data:Setembro/2010" TargetMode="External" /><Relationship Id="rId624" Type="http://schemas.openxmlformats.org/officeDocument/2006/relationships/hyperlink" Target="data:Setembro/2010" TargetMode="External" /><Relationship Id="rId625" Type="http://schemas.openxmlformats.org/officeDocument/2006/relationships/hyperlink" Target="data:Setembro/2010" TargetMode="External" /><Relationship Id="rId626" Type="http://schemas.openxmlformats.org/officeDocument/2006/relationships/hyperlink" Target="data:Setembro/2010" TargetMode="External" /><Relationship Id="rId627" Type="http://schemas.openxmlformats.org/officeDocument/2006/relationships/hyperlink" Target="data:Setembro/2010" TargetMode="External" /><Relationship Id="rId628" Type="http://schemas.openxmlformats.org/officeDocument/2006/relationships/hyperlink" Target="data:Setembro/2010" TargetMode="External" /><Relationship Id="rId629" Type="http://schemas.openxmlformats.org/officeDocument/2006/relationships/hyperlink" Target="data:Setembro/2010" TargetMode="External" /><Relationship Id="rId630" Type="http://schemas.openxmlformats.org/officeDocument/2006/relationships/hyperlink" Target="data:Setembro/2010" TargetMode="External" /><Relationship Id="rId631" Type="http://schemas.openxmlformats.org/officeDocument/2006/relationships/hyperlink" Target="data:Setembro/2010" TargetMode="External" /><Relationship Id="rId632" Type="http://schemas.openxmlformats.org/officeDocument/2006/relationships/hyperlink" Target="data:Setembro/2010" TargetMode="External" /><Relationship Id="rId633" Type="http://schemas.openxmlformats.org/officeDocument/2006/relationships/hyperlink" Target="data:Setembro/2010" TargetMode="External" /><Relationship Id="rId634" Type="http://schemas.openxmlformats.org/officeDocument/2006/relationships/hyperlink" Target="data:Setembro/2010" TargetMode="External" /><Relationship Id="rId635" Type="http://schemas.openxmlformats.org/officeDocument/2006/relationships/hyperlink" Target="data:Setembro/2010" TargetMode="External" /><Relationship Id="rId636" Type="http://schemas.openxmlformats.org/officeDocument/2006/relationships/hyperlink" Target="data:Setembro/2010" TargetMode="External" /><Relationship Id="rId637" Type="http://schemas.openxmlformats.org/officeDocument/2006/relationships/hyperlink" Target="data:Setembro/2010" TargetMode="External" /><Relationship Id="rId638" Type="http://schemas.openxmlformats.org/officeDocument/2006/relationships/hyperlink" Target="data:Setembro/2010" TargetMode="External" /><Relationship Id="rId639" Type="http://schemas.openxmlformats.org/officeDocument/2006/relationships/hyperlink" Target="data:Setembro/2010" TargetMode="External" /><Relationship Id="rId640" Type="http://schemas.openxmlformats.org/officeDocument/2006/relationships/hyperlink" Target="data:Setembro/2010" TargetMode="External" /><Relationship Id="rId641" Type="http://schemas.openxmlformats.org/officeDocument/2006/relationships/hyperlink" Target="data:Setembro/2010" TargetMode="External" /><Relationship Id="rId642" Type="http://schemas.openxmlformats.org/officeDocument/2006/relationships/hyperlink" Target="data:Setembro/2010" TargetMode="External" /><Relationship Id="rId643" Type="http://schemas.openxmlformats.org/officeDocument/2006/relationships/hyperlink" Target="data:Setembro/2010" TargetMode="External" /><Relationship Id="rId644" Type="http://schemas.openxmlformats.org/officeDocument/2006/relationships/hyperlink" Target="data:Setembro/2010" TargetMode="External" /><Relationship Id="rId645" Type="http://schemas.openxmlformats.org/officeDocument/2006/relationships/hyperlink" Target="data:Setembro/2010" TargetMode="External" /><Relationship Id="rId646" Type="http://schemas.openxmlformats.org/officeDocument/2006/relationships/hyperlink" Target="data:Setembro/2010" TargetMode="External" /><Relationship Id="rId647" Type="http://schemas.openxmlformats.org/officeDocument/2006/relationships/hyperlink" Target="data:Setembro/2010" TargetMode="External" /><Relationship Id="rId648" Type="http://schemas.openxmlformats.org/officeDocument/2006/relationships/hyperlink" Target="data:Setembro/2010" TargetMode="External" /><Relationship Id="rId649" Type="http://schemas.openxmlformats.org/officeDocument/2006/relationships/hyperlink" Target="data:Setembro/2010" TargetMode="External" /><Relationship Id="rId650" Type="http://schemas.openxmlformats.org/officeDocument/2006/relationships/hyperlink" Target="data:Setembro/2010" TargetMode="External" /><Relationship Id="rId651" Type="http://schemas.openxmlformats.org/officeDocument/2006/relationships/hyperlink" Target="data:Setembro/2010" TargetMode="External" /><Relationship Id="rId652" Type="http://schemas.openxmlformats.org/officeDocument/2006/relationships/hyperlink" Target="data:Setembro/2010" TargetMode="External" /><Relationship Id="rId653" Type="http://schemas.openxmlformats.org/officeDocument/2006/relationships/hyperlink" Target="data:Setembro/2010" TargetMode="External" /><Relationship Id="rId654" Type="http://schemas.openxmlformats.org/officeDocument/2006/relationships/hyperlink" Target="data:Setembro/2010" TargetMode="External" /><Relationship Id="rId655" Type="http://schemas.openxmlformats.org/officeDocument/2006/relationships/hyperlink" Target="data:Setembro/2010" TargetMode="External" /><Relationship Id="rId656" Type="http://schemas.openxmlformats.org/officeDocument/2006/relationships/hyperlink" Target="data:Setembro/2010" TargetMode="External" /><Relationship Id="rId657" Type="http://schemas.openxmlformats.org/officeDocument/2006/relationships/hyperlink" Target="data:Setembro/2010" TargetMode="External" /><Relationship Id="rId658" Type="http://schemas.openxmlformats.org/officeDocument/2006/relationships/hyperlink" Target="data:Setembro/2010" TargetMode="External" /><Relationship Id="rId659" Type="http://schemas.openxmlformats.org/officeDocument/2006/relationships/hyperlink" Target="data:Setembro/2010" TargetMode="External" /><Relationship Id="rId660" Type="http://schemas.openxmlformats.org/officeDocument/2006/relationships/hyperlink" Target="data:Setembro/2010" TargetMode="External" /><Relationship Id="rId661" Type="http://schemas.openxmlformats.org/officeDocument/2006/relationships/hyperlink" Target="data:Setembro/2010" TargetMode="External" /><Relationship Id="rId662" Type="http://schemas.openxmlformats.org/officeDocument/2006/relationships/hyperlink" Target="data:Setembro/2010" TargetMode="External" /><Relationship Id="rId663" Type="http://schemas.openxmlformats.org/officeDocument/2006/relationships/hyperlink" Target="data:Setembro/2010" TargetMode="External" /><Relationship Id="rId664" Type="http://schemas.openxmlformats.org/officeDocument/2006/relationships/hyperlink" Target="data:Setembro/2010" TargetMode="External" /><Relationship Id="rId665" Type="http://schemas.openxmlformats.org/officeDocument/2006/relationships/hyperlink" Target="data:Setembro/2010" TargetMode="External" /><Relationship Id="rId666" Type="http://schemas.openxmlformats.org/officeDocument/2006/relationships/hyperlink" Target="data:Setembro/2010" TargetMode="External" /><Relationship Id="rId667" Type="http://schemas.openxmlformats.org/officeDocument/2006/relationships/hyperlink" Target="data:Setembro/2010" TargetMode="External" /><Relationship Id="rId668" Type="http://schemas.openxmlformats.org/officeDocument/2006/relationships/hyperlink" Target="data:Setembro/2010" TargetMode="External" /><Relationship Id="rId669" Type="http://schemas.openxmlformats.org/officeDocument/2006/relationships/hyperlink" Target="data:Setembro/2010" TargetMode="External" /><Relationship Id="rId670" Type="http://schemas.openxmlformats.org/officeDocument/2006/relationships/hyperlink" Target="data:Setembro/2010" TargetMode="External" /><Relationship Id="rId671" Type="http://schemas.openxmlformats.org/officeDocument/2006/relationships/hyperlink" Target="data:Setembro/2010" TargetMode="External" /><Relationship Id="rId672" Type="http://schemas.openxmlformats.org/officeDocument/2006/relationships/hyperlink" Target="data:Setembro/2010" TargetMode="External" /><Relationship Id="rId673" Type="http://schemas.openxmlformats.org/officeDocument/2006/relationships/hyperlink" Target="data:Setembro/2010" TargetMode="External" /><Relationship Id="rId674" Type="http://schemas.openxmlformats.org/officeDocument/2006/relationships/hyperlink" Target="data:Setembro/2010" TargetMode="External" /><Relationship Id="rId675" Type="http://schemas.openxmlformats.org/officeDocument/2006/relationships/hyperlink" Target="data:Setembro/2010" TargetMode="External" /><Relationship Id="rId676" Type="http://schemas.openxmlformats.org/officeDocument/2006/relationships/hyperlink" Target="data:Setembro/2010" TargetMode="External" /><Relationship Id="rId677" Type="http://schemas.openxmlformats.org/officeDocument/2006/relationships/hyperlink" Target="data:Setembro/2010" TargetMode="External" /><Relationship Id="rId678" Type="http://schemas.openxmlformats.org/officeDocument/2006/relationships/hyperlink" Target="data:Setembro/2010" TargetMode="External" /><Relationship Id="rId679" Type="http://schemas.openxmlformats.org/officeDocument/2006/relationships/hyperlink" Target="data:Setembro/2010" TargetMode="External" /><Relationship Id="rId680" Type="http://schemas.openxmlformats.org/officeDocument/2006/relationships/hyperlink" Target="data:Setembro/2010" TargetMode="External" /><Relationship Id="rId681" Type="http://schemas.openxmlformats.org/officeDocument/2006/relationships/hyperlink" Target="data:Setembro/2010" TargetMode="External" /><Relationship Id="rId682" Type="http://schemas.openxmlformats.org/officeDocument/2006/relationships/hyperlink" Target="data:Setembro/2010" TargetMode="External" /><Relationship Id="rId683" Type="http://schemas.openxmlformats.org/officeDocument/2006/relationships/hyperlink" Target="data:Setembro/2010" TargetMode="External" /><Relationship Id="rId684" Type="http://schemas.openxmlformats.org/officeDocument/2006/relationships/hyperlink" Target="data:Setembro/2010" TargetMode="External" /><Relationship Id="rId685" Type="http://schemas.openxmlformats.org/officeDocument/2006/relationships/hyperlink" Target="data:Setembro/2010" TargetMode="External" /><Relationship Id="rId686" Type="http://schemas.openxmlformats.org/officeDocument/2006/relationships/hyperlink" Target="data:Setembro/2010" TargetMode="External" /><Relationship Id="rId687" Type="http://schemas.openxmlformats.org/officeDocument/2006/relationships/hyperlink" Target="data:Setembro/2010" TargetMode="External" /><Relationship Id="rId688" Type="http://schemas.openxmlformats.org/officeDocument/2006/relationships/hyperlink" Target="data:Setembro/2010" TargetMode="External" /><Relationship Id="rId689" Type="http://schemas.openxmlformats.org/officeDocument/2006/relationships/hyperlink" Target="data:Setembro/2010" TargetMode="External" /><Relationship Id="rId690" Type="http://schemas.openxmlformats.org/officeDocument/2006/relationships/hyperlink" Target="data:Setembro/2010" TargetMode="External" /><Relationship Id="rId691" Type="http://schemas.openxmlformats.org/officeDocument/2006/relationships/hyperlink" Target="data:Setembro/2010" TargetMode="External" /><Relationship Id="rId692" Type="http://schemas.openxmlformats.org/officeDocument/2006/relationships/hyperlink" Target="data:Setembro/2010" TargetMode="External" /><Relationship Id="rId693" Type="http://schemas.openxmlformats.org/officeDocument/2006/relationships/hyperlink" Target="data:Setembro/2010" TargetMode="External" /><Relationship Id="rId694" Type="http://schemas.openxmlformats.org/officeDocument/2006/relationships/hyperlink" Target="data:Setembro/2010" TargetMode="External" /><Relationship Id="rId695" Type="http://schemas.openxmlformats.org/officeDocument/2006/relationships/hyperlink" Target="data:Setembro/2010" TargetMode="External" /><Relationship Id="rId696" Type="http://schemas.openxmlformats.org/officeDocument/2006/relationships/hyperlink" Target="data:Setembro/2010" TargetMode="External" /><Relationship Id="rId697" Type="http://schemas.openxmlformats.org/officeDocument/2006/relationships/hyperlink" Target="data:Setembro/2010" TargetMode="External" /><Relationship Id="rId698" Type="http://schemas.openxmlformats.org/officeDocument/2006/relationships/hyperlink" Target="data:Setembro/2010" TargetMode="External" /><Relationship Id="rId699" Type="http://schemas.openxmlformats.org/officeDocument/2006/relationships/hyperlink" Target="data:Setembro/2010" TargetMode="External" /><Relationship Id="rId700" Type="http://schemas.openxmlformats.org/officeDocument/2006/relationships/hyperlink" Target="data:Setembro/2010" TargetMode="External" /><Relationship Id="rId701" Type="http://schemas.openxmlformats.org/officeDocument/2006/relationships/hyperlink" Target="data:Setembro/2010" TargetMode="External" /><Relationship Id="rId702" Type="http://schemas.openxmlformats.org/officeDocument/2006/relationships/hyperlink" Target="data:Setembro/2010" TargetMode="External" /><Relationship Id="rId703" Type="http://schemas.openxmlformats.org/officeDocument/2006/relationships/hyperlink" Target="data:Setembro/2010" TargetMode="External" /><Relationship Id="rId704" Type="http://schemas.openxmlformats.org/officeDocument/2006/relationships/hyperlink" Target="data:Setembro/2010" TargetMode="External" /><Relationship Id="rId705" Type="http://schemas.openxmlformats.org/officeDocument/2006/relationships/hyperlink" Target="data:Setembro/2010" TargetMode="External" /><Relationship Id="rId706" Type="http://schemas.openxmlformats.org/officeDocument/2006/relationships/hyperlink" Target="data:Setembro/2010" TargetMode="External" /><Relationship Id="rId707" Type="http://schemas.openxmlformats.org/officeDocument/2006/relationships/hyperlink" Target="data:Setembro/2010" TargetMode="External" /><Relationship Id="rId708" Type="http://schemas.openxmlformats.org/officeDocument/2006/relationships/hyperlink" Target="data:Setembro/2010" TargetMode="External" /><Relationship Id="rId709" Type="http://schemas.openxmlformats.org/officeDocument/2006/relationships/hyperlink" Target="data:Setembro/2010" TargetMode="External" /><Relationship Id="rId710" Type="http://schemas.openxmlformats.org/officeDocument/2006/relationships/hyperlink" Target="data:Setembro/2010" TargetMode="External" /><Relationship Id="rId711" Type="http://schemas.openxmlformats.org/officeDocument/2006/relationships/hyperlink" Target="data:Setembro/2010" TargetMode="External" /><Relationship Id="rId712" Type="http://schemas.openxmlformats.org/officeDocument/2006/relationships/hyperlink" Target="data:Setembro/2010" TargetMode="External" /><Relationship Id="rId713" Type="http://schemas.openxmlformats.org/officeDocument/2006/relationships/hyperlink" Target="data:Setembro/2010" TargetMode="External" /><Relationship Id="rId714" Type="http://schemas.openxmlformats.org/officeDocument/2006/relationships/hyperlink" Target="data:Setembro/2010" TargetMode="External" /><Relationship Id="rId715" Type="http://schemas.openxmlformats.org/officeDocument/2006/relationships/hyperlink" Target="data:Setembro/2010" TargetMode="External" /><Relationship Id="rId716" Type="http://schemas.openxmlformats.org/officeDocument/2006/relationships/hyperlink" Target="data:Setembro/2010" TargetMode="External" /><Relationship Id="rId717" Type="http://schemas.openxmlformats.org/officeDocument/2006/relationships/hyperlink" Target="data:Setembro/2010" TargetMode="External" /><Relationship Id="rId718" Type="http://schemas.openxmlformats.org/officeDocument/2006/relationships/hyperlink" Target="data:Setembro/2010" TargetMode="External" /><Relationship Id="rId719" Type="http://schemas.openxmlformats.org/officeDocument/2006/relationships/hyperlink" Target="data:Setembro/2010" TargetMode="External" /><Relationship Id="rId720" Type="http://schemas.openxmlformats.org/officeDocument/2006/relationships/hyperlink" Target="data:Setembro/2010" TargetMode="External" /><Relationship Id="rId721" Type="http://schemas.openxmlformats.org/officeDocument/2006/relationships/hyperlink" Target="data:Setembro/2010" TargetMode="External" /><Relationship Id="rId722" Type="http://schemas.openxmlformats.org/officeDocument/2006/relationships/hyperlink" Target="data:Setembro/2010" TargetMode="External" /><Relationship Id="rId723" Type="http://schemas.openxmlformats.org/officeDocument/2006/relationships/hyperlink" Target="data:Setembro/2010" TargetMode="External" /><Relationship Id="rId724" Type="http://schemas.openxmlformats.org/officeDocument/2006/relationships/hyperlink" Target="data:Setembro/2010" TargetMode="External" /><Relationship Id="rId725" Type="http://schemas.openxmlformats.org/officeDocument/2006/relationships/hyperlink" Target="data:Setembro/2010" TargetMode="External" /><Relationship Id="rId726" Type="http://schemas.openxmlformats.org/officeDocument/2006/relationships/hyperlink" Target="data:Setembro/2010" TargetMode="External" /><Relationship Id="rId727" Type="http://schemas.openxmlformats.org/officeDocument/2006/relationships/hyperlink" Target="data:Setembro/2010" TargetMode="External" /><Relationship Id="rId728" Type="http://schemas.openxmlformats.org/officeDocument/2006/relationships/hyperlink" Target="data:Setembro/2010" TargetMode="External" /><Relationship Id="rId729" Type="http://schemas.openxmlformats.org/officeDocument/2006/relationships/hyperlink" Target="data:Setembro/2010" TargetMode="External" /><Relationship Id="rId730" Type="http://schemas.openxmlformats.org/officeDocument/2006/relationships/hyperlink" Target="data:Setembro/2010" TargetMode="External" /><Relationship Id="rId731" Type="http://schemas.openxmlformats.org/officeDocument/2006/relationships/hyperlink" Target="data:Setembro/2010" TargetMode="External" /><Relationship Id="rId732" Type="http://schemas.openxmlformats.org/officeDocument/2006/relationships/hyperlink" Target="data:Setembro/2010" TargetMode="External" /><Relationship Id="rId733" Type="http://schemas.openxmlformats.org/officeDocument/2006/relationships/hyperlink" Target="data:Setembro/2010" TargetMode="External" /><Relationship Id="rId734" Type="http://schemas.openxmlformats.org/officeDocument/2006/relationships/hyperlink" Target="data:Setembro/2010" TargetMode="External" /><Relationship Id="rId735" Type="http://schemas.openxmlformats.org/officeDocument/2006/relationships/hyperlink" Target="data:Setembro/2010" TargetMode="External" /><Relationship Id="rId736" Type="http://schemas.openxmlformats.org/officeDocument/2006/relationships/hyperlink" Target="data:Setembro/2010" TargetMode="External" /><Relationship Id="rId737" Type="http://schemas.openxmlformats.org/officeDocument/2006/relationships/hyperlink" Target="data:Setembro/2010" TargetMode="External" /><Relationship Id="rId738" Type="http://schemas.openxmlformats.org/officeDocument/2006/relationships/hyperlink" Target="data:Setembro/2010" TargetMode="External" /><Relationship Id="rId739" Type="http://schemas.openxmlformats.org/officeDocument/2006/relationships/hyperlink" Target="data:Setembro/2010" TargetMode="External" /><Relationship Id="rId740" Type="http://schemas.openxmlformats.org/officeDocument/2006/relationships/hyperlink" Target="data:Setembro/2010" TargetMode="External" /><Relationship Id="rId741" Type="http://schemas.openxmlformats.org/officeDocument/2006/relationships/hyperlink" Target="data:Setembro/2010" TargetMode="External" /><Relationship Id="rId742" Type="http://schemas.openxmlformats.org/officeDocument/2006/relationships/hyperlink" Target="data:Setembro/2010" TargetMode="External" /><Relationship Id="rId743" Type="http://schemas.openxmlformats.org/officeDocument/2006/relationships/hyperlink" Target="data:Setembro/2010" TargetMode="External" /><Relationship Id="rId744" Type="http://schemas.openxmlformats.org/officeDocument/2006/relationships/hyperlink" Target="data:Setembro/2010" TargetMode="External" /><Relationship Id="rId745" Type="http://schemas.openxmlformats.org/officeDocument/2006/relationships/hyperlink" Target="data:Setembro/2010" TargetMode="External" /><Relationship Id="rId746" Type="http://schemas.openxmlformats.org/officeDocument/2006/relationships/hyperlink" Target="data:Setembro/2010" TargetMode="External" /><Relationship Id="rId747" Type="http://schemas.openxmlformats.org/officeDocument/2006/relationships/hyperlink" Target="data:Setembro/2010" TargetMode="External" /><Relationship Id="rId748" Type="http://schemas.openxmlformats.org/officeDocument/2006/relationships/hyperlink" Target="data:Setembro/2010" TargetMode="External" /><Relationship Id="rId749" Type="http://schemas.openxmlformats.org/officeDocument/2006/relationships/hyperlink" Target="data:Setembro/2010" TargetMode="External" /><Relationship Id="rId750" Type="http://schemas.openxmlformats.org/officeDocument/2006/relationships/hyperlink" Target="data:Setembro/2010" TargetMode="External" /><Relationship Id="rId751" Type="http://schemas.openxmlformats.org/officeDocument/2006/relationships/hyperlink" Target="data:Setembro/2010" TargetMode="External" /><Relationship Id="rId752" Type="http://schemas.openxmlformats.org/officeDocument/2006/relationships/hyperlink" Target="data:Setembro/2010" TargetMode="External" /><Relationship Id="rId753" Type="http://schemas.openxmlformats.org/officeDocument/2006/relationships/hyperlink" Target="data:Setembro/2010" TargetMode="External" /><Relationship Id="rId754" Type="http://schemas.openxmlformats.org/officeDocument/2006/relationships/hyperlink" Target="data:Setembro/2010" TargetMode="External" /><Relationship Id="rId755" Type="http://schemas.openxmlformats.org/officeDocument/2006/relationships/hyperlink" Target="data:Setembro/2010" TargetMode="External" /><Relationship Id="rId756" Type="http://schemas.openxmlformats.org/officeDocument/2006/relationships/hyperlink" Target="data:Setembro/2010" TargetMode="External" /><Relationship Id="rId757" Type="http://schemas.openxmlformats.org/officeDocument/2006/relationships/hyperlink" Target="data:Setembro/2010" TargetMode="External" /><Relationship Id="rId758" Type="http://schemas.openxmlformats.org/officeDocument/2006/relationships/hyperlink" Target="data:Setembro/2010" TargetMode="External" /><Relationship Id="rId759" Type="http://schemas.openxmlformats.org/officeDocument/2006/relationships/hyperlink" Target="data:Setembro/2010" TargetMode="External" /><Relationship Id="rId760" Type="http://schemas.openxmlformats.org/officeDocument/2006/relationships/hyperlink" Target="data:Setembro/2010" TargetMode="External" /><Relationship Id="rId761" Type="http://schemas.openxmlformats.org/officeDocument/2006/relationships/hyperlink" Target="data:Setembro/2010" TargetMode="External" /><Relationship Id="rId762" Type="http://schemas.openxmlformats.org/officeDocument/2006/relationships/hyperlink" Target="data:Setembro/2010" TargetMode="External" /><Relationship Id="rId763" Type="http://schemas.openxmlformats.org/officeDocument/2006/relationships/hyperlink" Target="data:Setembro/2010" TargetMode="External" /><Relationship Id="rId764" Type="http://schemas.openxmlformats.org/officeDocument/2006/relationships/hyperlink" Target="data:Setembro/2010" TargetMode="External" /><Relationship Id="rId765" Type="http://schemas.openxmlformats.org/officeDocument/2006/relationships/hyperlink" Target="data:Setembro/2010" TargetMode="External" /><Relationship Id="rId766" Type="http://schemas.openxmlformats.org/officeDocument/2006/relationships/hyperlink" Target="data:Setembro/2010" TargetMode="External" /><Relationship Id="rId767" Type="http://schemas.openxmlformats.org/officeDocument/2006/relationships/hyperlink" Target="data:Setembro/2010" TargetMode="External" /><Relationship Id="rId768" Type="http://schemas.openxmlformats.org/officeDocument/2006/relationships/hyperlink" Target="data:Setembro/2010" TargetMode="External" /><Relationship Id="rId769" Type="http://schemas.openxmlformats.org/officeDocument/2006/relationships/hyperlink" Target="data:Setembro/2010" TargetMode="External" /><Relationship Id="rId770" Type="http://schemas.openxmlformats.org/officeDocument/2006/relationships/hyperlink" Target="data:Setembro/2010" TargetMode="External" /><Relationship Id="rId771" Type="http://schemas.openxmlformats.org/officeDocument/2006/relationships/hyperlink" Target="data:Setembro/2010" TargetMode="External" /><Relationship Id="rId772" Type="http://schemas.openxmlformats.org/officeDocument/2006/relationships/hyperlink" Target="data:Setembro/2010" TargetMode="External" /><Relationship Id="rId773" Type="http://schemas.openxmlformats.org/officeDocument/2006/relationships/hyperlink" Target="data:Setembro/2010" TargetMode="External" /><Relationship Id="rId774" Type="http://schemas.openxmlformats.org/officeDocument/2006/relationships/hyperlink" Target="data:Setembro/2010" TargetMode="External" /><Relationship Id="rId775" Type="http://schemas.openxmlformats.org/officeDocument/2006/relationships/hyperlink" Target="data:Setembro/2010" TargetMode="External" /><Relationship Id="rId776" Type="http://schemas.openxmlformats.org/officeDocument/2006/relationships/hyperlink" Target="data:Setembro/2010" TargetMode="External" /><Relationship Id="rId777" Type="http://schemas.openxmlformats.org/officeDocument/2006/relationships/hyperlink" Target="data:Setembro/2010" TargetMode="External" /><Relationship Id="rId778" Type="http://schemas.openxmlformats.org/officeDocument/2006/relationships/hyperlink" Target="data:Setembro/2010" TargetMode="External" /><Relationship Id="rId779" Type="http://schemas.openxmlformats.org/officeDocument/2006/relationships/hyperlink" Target="data:Setembro/2010" TargetMode="External" /><Relationship Id="rId780" Type="http://schemas.openxmlformats.org/officeDocument/2006/relationships/hyperlink" Target="data:Setembro/2010" TargetMode="External" /><Relationship Id="rId781" Type="http://schemas.openxmlformats.org/officeDocument/2006/relationships/hyperlink" Target="data:Setembro/2010" TargetMode="External" /><Relationship Id="rId782" Type="http://schemas.openxmlformats.org/officeDocument/2006/relationships/hyperlink" Target="data:Setembro/2010" TargetMode="External" /><Relationship Id="rId783" Type="http://schemas.openxmlformats.org/officeDocument/2006/relationships/hyperlink" Target="data:Setembro/2010" TargetMode="External" /><Relationship Id="rId784" Type="http://schemas.openxmlformats.org/officeDocument/2006/relationships/hyperlink" Target="data:Setembro/2010" TargetMode="External" /><Relationship Id="rId785" Type="http://schemas.openxmlformats.org/officeDocument/2006/relationships/hyperlink" Target="data:Setembro/2010" TargetMode="External" /><Relationship Id="rId786" Type="http://schemas.openxmlformats.org/officeDocument/2006/relationships/hyperlink" Target="data:Setembro/2010" TargetMode="External" /><Relationship Id="rId787" Type="http://schemas.openxmlformats.org/officeDocument/2006/relationships/hyperlink" Target="data:Setembro/2010" TargetMode="External" /><Relationship Id="rId788" Type="http://schemas.openxmlformats.org/officeDocument/2006/relationships/hyperlink" Target="data:Setembro/2010" TargetMode="External" /><Relationship Id="rId789" Type="http://schemas.openxmlformats.org/officeDocument/2006/relationships/hyperlink" Target="data:Setembro/2010" TargetMode="External" /><Relationship Id="rId790" Type="http://schemas.openxmlformats.org/officeDocument/2006/relationships/hyperlink" Target="data:Setembro/2010" TargetMode="External" /><Relationship Id="rId791" Type="http://schemas.openxmlformats.org/officeDocument/2006/relationships/hyperlink" Target="data:Setembro/2010" TargetMode="External" /><Relationship Id="rId792" Type="http://schemas.openxmlformats.org/officeDocument/2006/relationships/hyperlink" Target="data:Setembro/2010" TargetMode="External" /><Relationship Id="rId793" Type="http://schemas.openxmlformats.org/officeDocument/2006/relationships/hyperlink" Target="data:Setembro/2010" TargetMode="External" /><Relationship Id="rId794" Type="http://schemas.openxmlformats.org/officeDocument/2006/relationships/hyperlink" Target="data:Setembro/2010" TargetMode="External" /><Relationship Id="rId795" Type="http://schemas.openxmlformats.org/officeDocument/2006/relationships/hyperlink" Target="data:Setembro/2010" TargetMode="External" /><Relationship Id="rId796" Type="http://schemas.openxmlformats.org/officeDocument/2006/relationships/hyperlink" Target="data:Setembro/2010" TargetMode="External" /><Relationship Id="rId797" Type="http://schemas.openxmlformats.org/officeDocument/2006/relationships/hyperlink" Target="data:Setembro/2010" TargetMode="External" /><Relationship Id="rId798" Type="http://schemas.openxmlformats.org/officeDocument/2006/relationships/hyperlink" Target="data:Setembro/2010" TargetMode="External" /><Relationship Id="rId799" Type="http://schemas.openxmlformats.org/officeDocument/2006/relationships/hyperlink" Target="data:Setembro/2010" TargetMode="External" /><Relationship Id="rId800" Type="http://schemas.openxmlformats.org/officeDocument/2006/relationships/hyperlink" Target="data:Setembro/2010" TargetMode="External" /><Relationship Id="rId801" Type="http://schemas.openxmlformats.org/officeDocument/2006/relationships/hyperlink" Target="data:Setembro/2010" TargetMode="External" /><Relationship Id="rId802" Type="http://schemas.openxmlformats.org/officeDocument/2006/relationships/hyperlink" Target="data:Setembro/2010" TargetMode="External" /><Relationship Id="rId803" Type="http://schemas.openxmlformats.org/officeDocument/2006/relationships/hyperlink" Target="data:Setembro/2010" TargetMode="External" /><Relationship Id="rId804" Type="http://schemas.openxmlformats.org/officeDocument/2006/relationships/hyperlink" Target="data:Setembro/2010" TargetMode="External" /><Relationship Id="rId805" Type="http://schemas.openxmlformats.org/officeDocument/2006/relationships/hyperlink" Target="data:Setembro/2010" TargetMode="External" /><Relationship Id="rId806" Type="http://schemas.openxmlformats.org/officeDocument/2006/relationships/hyperlink" Target="data:Setembro/2010" TargetMode="External" /><Relationship Id="rId807" Type="http://schemas.openxmlformats.org/officeDocument/2006/relationships/hyperlink" Target="data:Setembro/2010" TargetMode="External" /><Relationship Id="rId808" Type="http://schemas.openxmlformats.org/officeDocument/2006/relationships/hyperlink" Target="data:Setembro/2010" TargetMode="External" /><Relationship Id="rId809" Type="http://schemas.openxmlformats.org/officeDocument/2006/relationships/hyperlink" Target="data:Setembro/2010" TargetMode="External" /><Relationship Id="rId810" Type="http://schemas.openxmlformats.org/officeDocument/2006/relationships/hyperlink" Target="data:Setembro/2010" TargetMode="External" /><Relationship Id="rId811" Type="http://schemas.openxmlformats.org/officeDocument/2006/relationships/hyperlink" Target="data:Setembro/2010" TargetMode="External" /><Relationship Id="rId812" Type="http://schemas.openxmlformats.org/officeDocument/2006/relationships/hyperlink" Target="data:Setembro/2010" TargetMode="External" /><Relationship Id="rId813" Type="http://schemas.openxmlformats.org/officeDocument/2006/relationships/hyperlink" Target="data:Setembro/2010" TargetMode="External" /><Relationship Id="rId814" Type="http://schemas.openxmlformats.org/officeDocument/2006/relationships/hyperlink" Target="data:Setembro/2010" TargetMode="External" /><Relationship Id="rId815" Type="http://schemas.openxmlformats.org/officeDocument/2006/relationships/hyperlink" Target="data:Setembro/2010" TargetMode="External" /><Relationship Id="rId816" Type="http://schemas.openxmlformats.org/officeDocument/2006/relationships/hyperlink" Target="data:Setembro/2010" TargetMode="External" /><Relationship Id="rId817" Type="http://schemas.openxmlformats.org/officeDocument/2006/relationships/hyperlink" Target="data:Setembro/2010" TargetMode="External" /><Relationship Id="rId818" Type="http://schemas.openxmlformats.org/officeDocument/2006/relationships/hyperlink" Target="data:Setembro/2010" TargetMode="External" /><Relationship Id="rId819" Type="http://schemas.openxmlformats.org/officeDocument/2006/relationships/hyperlink" Target="data:Setembro/2010" TargetMode="External" /><Relationship Id="rId820" Type="http://schemas.openxmlformats.org/officeDocument/2006/relationships/hyperlink" Target="data:Setembro/2010" TargetMode="External" /><Relationship Id="rId821" Type="http://schemas.openxmlformats.org/officeDocument/2006/relationships/hyperlink" Target="data:Setembro/2010" TargetMode="External" /><Relationship Id="rId822" Type="http://schemas.openxmlformats.org/officeDocument/2006/relationships/hyperlink" Target="data:Setembro/2010" TargetMode="External" /><Relationship Id="rId823" Type="http://schemas.openxmlformats.org/officeDocument/2006/relationships/hyperlink" Target="data:Setembro/2010" TargetMode="External" /><Relationship Id="rId824" Type="http://schemas.openxmlformats.org/officeDocument/2006/relationships/hyperlink" Target="data:Setembro/2010" TargetMode="External" /><Relationship Id="rId825" Type="http://schemas.openxmlformats.org/officeDocument/2006/relationships/hyperlink" Target="data:Setembro/2010" TargetMode="External" /><Relationship Id="rId826" Type="http://schemas.openxmlformats.org/officeDocument/2006/relationships/hyperlink" Target="data:Setembro/2010" TargetMode="External" /><Relationship Id="rId827" Type="http://schemas.openxmlformats.org/officeDocument/2006/relationships/hyperlink" Target="data:Setembro/2010" TargetMode="External" /><Relationship Id="rId828" Type="http://schemas.openxmlformats.org/officeDocument/2006/relationships/hyperlink" Target="data:Setembro/2010" TargetMode="External" /><Relationship Id="rId829" Type="http://schemas.openxmlformats.org/officeDocument/2006/relationships/hyperlink" Target="data:Setembro/2010" TargetMode="External" /><Relationship Id="rId830" Type="http://schemas.openxmlformats.org/officeDocument/2006/relationships/hyperlink" Target="data:Setembro/2010" TargetMode="External" /><Relationship Id="rId831" Type="http://schemas.openxmlformats.org/officeDocument/2006/relationships/hyperlink" Target="data:Setembro/2010" TargetMode="External" /><Relationship Id="rId832" Type="http://schemas.openxmlformats.org/officeDocument/2006/relationships/hyperlink" Target="data:Setembro/2010" TargetMode="External" /><Relationship Id="rId833" Type="http://schemas.openxmlformats.org/officeDocument/2006/relationships/hyperlink" Target="data:Setembro/2010" TargetMode="External" /><Relationship Id="rId834" Type="http://schemas.openxmlformats.org/officeDocument/2006/relationships/hyperlink" Target="data:Setembro/2010" TargetMode="External" /><Relationship Id="rId835" Type="http://schemas.openxmlformats.org/officeDocument/2006/relationships/hyperlink" Target="data:Setembro/2010" TargetMode="External" /><Relationship Id="rId836" Type="http://schemas.openxmlformats.org/officeDocument/2006/relationships/hyperlink" Target="data:Setembro/2010" TargetMode="External" /><Relationship Id="rId837" Type="http://schemas.openxmlformats.org/officeDocument/2006/relationships/hyperlink" Target="data:Setembro/2010" TargetMode="External" /><Relationship Id="rId838" Type="http://schemas.openxmlformats.org/officeDocument/2006/relationships/hyperlink" Target="data:Setembro/2010" TargetMode="External" /><Relationship Id="rId839" Type="http://schemas.openxmlformats.org/officeDocument/2006/relationships/hyperlink" Target="data:Setembro/2010" TargetMode="External" /><Relationship Id="rId840" Type="http://schemas.openxmlformats.org/officeDocument/2006/relationships/hyperlink" Target="data:Setembro/2010" TargetMode="External" /><Relationship Id="rId841" Type="http://schemas.openxmlformats.org/officeDocument/2006/relationships/hyperlink" Target="data:Setembro/2010" TargetMode="External" /><Relationship Id="rId842" Type="http://schemas.openxmlformats.org/officeDocument/2006/relationships/hyperlink" Target="data:Setembro/2010" TargetMode="External" /><Relationship Id="rId843" Type="http://schemas.openxmlformats.org/officeDocument/2006/relationships/hyperlink" Target="data:Setembro/2010" TargetMode="External" /><Relationship Id="rId844" Type="http://schemas.openxmlformats.org/officeDocument/2006/relationships/hyperlink" Target="data:Setembro/2010" TargetMode="External" /><Relationship Id="rId845" Type="http://schemas.openxmlformats.org/officeDocument/2006/relationships/hyperlink" Target="data:Setembro/2010" TargetMode="External" /><Relationship Id="rId846" Type="http://schemas.openxmlformats.org/officeDocument/2006/relationships/hyperlink" Target="data:Setembro/2010" TargetMode="External" /><Relationship Id="rId847" Type="http://schemas.openxmlformats.org/officeDocument/2006/relationships/hyperlink" Target="data:Setembro/2010" TargetMode="External" /><Relationship Id="rId848" Type="http://schemas.openxmlformats.org/officeDocument/2006/relationships/hyperlink" Target="data:Setembro/2010" TargetMode="External" /><Relationship Id="rId849" Type="http://schemas.openxmlformats.org/officeDocument/2006/relationships/hyperlink" Target="data:Setembro/2010" TargetMode="External" /><Relationship Id="rId850" Type="http://schemas.openxmlformats.org/officeDocument/2006/relationships/hyperlink" Target="data:Setembro/2010" TargetMode="External" /><Relationship Id="rId851" Type="http://schemas.openxmlformats.org/officeDocument/2006/relationships/hyperlink" Target="data:Setembro/2010" TargetMode="External" /><Relationship Id="rId852" Type="http://schemas.openxmlformats.org/officeDocument/2006/relationships/hyperlink" Target="data:Setembro/2010" TargetMode="External" /><Relationship Id="rId853" Type="http://schemas.openxmlformats.org/officeDocument/2006/relationships/hyperlink" Target="data:Setembro/2010" TargetMode="External" /><Relationship Id="rId854" Type="http://schemas.openxmlformats.org/officeDocument/2006/relationships/hyperlink" Target="data:Setembro/2010" TargetMode="External" /><Relationship Id="rId855" Type="http://schemas.openxmlformats.org/officeDocument/2006/relationships/hyperlink" Target="data:Setembro/2010" TargetMode="External" /><Relationship Id="rId856" Type="http://schemas.openxmlformats.org/officeDocument/2006/relationships/hyperlink" Target="data:Setembro/2010" TargetMode="External" /><Relationship Id="rId857" Type="http://schemas.openxmlformats.org/officeDocument/2006/relationships/hyperlink" Target="data:Setembro/2010" TargetMode="External" /><Relationship Id="rId858" Type="http://schemas.openxmlformats.org/officeDocument/2006/relationships/hyperlink" Target="data:Setembro/2010" TargetMode="External" /><Relationship Id="rId859" Type="http://schemas.openxmlformats.org/officeDocument/2006/relationships/hyperlink" Target="data:Setembro/2010" TargetMode="External" /><Relationship Id="rId860" Type="http://schemas.openxmlformats.org/officeDocument/2006/relationships/hyperlink" Target="data:Setembro/2010" TargetMode="External" /><Relationship Id="rId861" Type="http://schemas.openxmlformats.org/officeDocument/2006/relationships/hyperlink" Target="data:Setembro/2010" TargetMode="External" /><Relationship Id="rId862" Type="http://schemas.openxmlformats.org/officeDocument/2006/relationships/hyperlink" Target="data:Setembro/2010" TargetMode="External" /><Relationship Id="rId863" Type="http://schemas.openxmlformats.org/officeDocument/2006/relationships/hyperlink" Target="data:Setembro/2010" TargetMode="External" /><Relationship Id="rId864" Type="http://schemas.openxmlformats.org/officeDocument/2006/relationships/hyperlink" Target="data:Setembro/2010" TargetMode="External" /><Relationship Id="rId865" Type="http://schemas.openxmlformats.org/officeDocument/2006/relationships/hyperlink" Target="data:Setembro/2010" TargetMode="External" /><Relationship Id="rId866" Type="http://schemas.openxmlformats.org/officeDocument/2006/relationships/hyperlink" Target="data:Setembro/2010" TargetMode="External" /><Relationship Id="rId867" Type="http://schemas.openxmlformats.org/officeDocument/2006/relationships/hyperlink" Target="data:Setembro/2010" TargetMode="External" /><Relationship Id="rId868" Type="http://schemas.openxmlformats.org/officeDocument/2006/relationships/hyperlink" Target="data:Setembro/2010" TargetMode="External" /><Relationship Id="rId869" Type="http://schemas.openxmlformats.org/officeDocument/2006/relationships/hyperlink" Target="data:Setembro/2010" TargetMode="External" /><Relationship Id="rId870" Type="http://schemas.openxmlformats.org/officeDocument/2006/relationships/hyperlink" Target="data:Setembro/2010" TargetMode="External" /><Relationship Id="rId871" Type="http://schemas.openxmlformats.org/officeDocument/2006/relationships/hyperlink" Target="data:Setembro/2010" TargetMode="External" /><Relationship Id="rId872" Type="http://schemas.openxmlformats.org/officeDocument/2006/relationships/hyperlink" Target="data:Setembro/2010" TargetMode="External" /><Relationship Id="rId873" Type="http://schemas.openxmlformats.org/officeDocument/2006/relationships/hyperlink" Target="data:Setembro/2010" TargetMode="External" /><Relationship Id="rId874" Type="http://schemas.openxmlformats.org/officeDocument/2006/relationships/hyperlink" Target="data:Setembro/2010" TargetMode="External" /><Relationship Id="rId875" Type="http://schemas.openxmlformats.org/officeDocument/2006/relationships/hyperlink" Target="data:Setembro/2010" TargetMode="External" /><Relationship Id="rId876" Type="http://schemas.openxmlformats.org/officeDocument/2006/relationships/hyperlink" Target="data:Setembro/2010" TargetMode="External" /><Relationship Id="rId877" Type="http://schemas.openxmlformats.org/officeDocument/2006/relationships/hyperlink" Target="data:Setembro/2010" TargetMode="External" /><Relationship Id="rId878" Type="http://schemas.openxmlformats.org/officeDocument/2006/relationships/hyperlink" Target="data:Setembro/2010" TargetMode="External" /><Relationship Id="rId879" Type="http://schemas.openxmlformats.org/officeDocument/2006/relationships/hyperlink" Target="data:Setembro/2010" TargetMode="External" /><Relationship Id="rId880" Type="http://schemas.openxmlformats.org/officeDocument/2006/relationships/hyperlink" Target="data:Setembro/2010" TargetMode="External" /><Relationship Id="rId881" Type="http://schemas.openxmlformats.org/officeDocument/2006/relationships/hyperlink" Target="data:Setembro/2010" TargetMode="External" /><Relationship Id="rId882" Type="http://schemas.openxmlformats.org/officeDocument/2006/relationships/hyperlink" Target="data:Setembro/2010" TargetMode="External" /><Relationship Id="rId883" Type="http://schemas.openxmlformats.org/officeDocument/2006/relationships/hyperlink" Target="data:Setembro/2010" TargetMode="External" /><Relationship Id="rId884" Type="http://schemas.openxmlformats.org/officeDocument/2006/relationships/hyperlink" Target="data:Setembro/2010" TargetMode="External" /><Relationship Id="rId885" Type="http://schemas.openxmlformats.org/officeDocument/2006/relationships/hyperlink" Target="data:Setembro/2010" TargetMode="External" /><Relationship Id="rId886" Type="http://schemas.openxmlformats.org/officeDocument/2006/relationships/hyperlink" Target="data:Setembro/2010" TargetMode="External" /><Relationship Id="rId887" Type="http://schemas.openxmlformats.org/officeDocument/2006/relationships/hyperlink" Target="data:Setembro/2010" TargetMode="External" /><Relationship Id="rId888" Type="http://schemas.openxmlformats.org/officeDocument/2006/relationships/hyperlink" Target="data:Setembro/2010" TargetMode="External" /><Relationship Id="rId889" Type="http://schemas.openxmlformats.org/officeDocument/2006/relationships/hyperlink" Target="data:Setembro/2010" TargetMode="External" /><Relationship Id="rId890" Type="http://schemas.openxmlformats.org/officeDocument/2006/relationships/hyperlink" Target="data:Setembro/2010" TargetMode="External" /><Relationship Id="rId891" Type="http://schemas.openxmlformats.org/officeDocument/2006/relationships/hyperlink" Target="data:Setembro/2010" TargetMode="External" /><Relationship Id="rId892" Type="http://schemas.openxmlformats.org/officeDocument/2006/relationships/hyperlink" Target="data:Setembro/2010" TargetMode="External" /><Relationship Id="rId893" Type="http://schemas.openxmlformats.org/officeDocument/2006/relationships/hyperlink" Target="data:Setembro/2010" TargetMode="External" /><Relationship Id="rId894" Type="http://schemas.openxmlformats.org/officeDocument/2006/relationships/hyperlink" Target="data:Setembro/2010" TargetMode="External" /><Relationship Id="rId895" Type="http://schemas.openxmlformats.org/officeDocument/2006/relationships/hyperlink" Target="data:Setembro/2010" TargetMode="External" /><Relationship Id="rId896" Type="http://schemas.openxmlformats.org/officeDocument/2006/relationships/hyperlink" Target="data:Setembro/2010" TargetMode="External" /><Relationship Id="rId897" Type="http://schemas.openxmlformats.org/officeDocument/2006/relationships/hyperlink" Target="data:Setembro/2010" TargetMode="External" /><Relationship Id="rId898" Type="http://schemas.openxmlformats.org/officeDocument/2006/relationships/hyperlink" Target="data:Setembro/2010" TargetMode="External" /><Relationship Id="rId899" Type="http://schemas.openxmlformats.org/officeDocument/2006/relationships/hyperlink" Target="data:Setembro/2010" TargetMode="External" /><Relationship Id="rId900" Type="http://schemas.openxmlformats.org/officeDocument/2006/relationships/hyperlink" Target="data:Setembro/2010" TargetMode="External" /><Relationship Id="rId901" Type="http://schemas.openxmlformats.org/officeDocument/2006/relationships/hyperlink" Target="data:Setembro/2010" TargetMode="External" /><Relationship Id="rId902" Type="http://schemas.openxmlformats.org/officeDocument/2006/relationships/hyperlink" Target="data:Setembro/2010" TargetMode="External" /><Relationship Id="rId903" Type="http://schemas.openxmlformats.org/officeDocument/2006/relationships/hyperlink" Target="data:Setembro/2010" TargetMode="External" /><Relationship Id="rId904" Type="http://schemas.openxmlformats.org/officeDocument/2006/relationships/hyperlink" Target="data:Setembro/2010" TargetMode="External" /><Relationship Id="rId905" Type="http://schemas.openxmlformats.org/officeDocument/2006/relationships/hyperlink" Target="data:Setembro/2010" TargetMode="External" /><Relationship Id="rId906" Type="http://schemas.openxmlformats.org/officeDocument/2006/relationships/hyperlink" Target="data:Setembro/2010" TargetMode="External" /><Relationship Id="rId907" Type="http://schemas.openxmlformats.org/officeDocument/2006/relationships/hyperlink" Target="data:Setembro/2010" TargetMode="External" /><Relationship Id="rId908" Type="http://schemas.openxmlformats.org/officeDocument/2006/relationships/hyperlink" Target="data:Setembro/2010" TargetMode="External" /><Relationship Id="rId909" Type="http://schemas.openxmlformats.org/officeDocument/2006/relationships/hyperlink" Target="data:Setembro/2010" TargetMode="External" /><Relationship Id="rId910" Type="http://schemas.openxmlformats.org/officeDocument/2006/relationships/hyperlink" Target="data:Setembro/2010" TargetMode="External" /><Relationship Id="rId911" Type="http://schemas.openxmlformats.org/officeDocument/2006/relationships/hyperlink" Target="data:Setembro/2010" TargetMode="External" /><Relationship Id="rId912" Type="http://schemas.openxmlformats.org/officeDocument/2006/relationships/hyperlink" Target="data:Setembro/2010" TargetMode="External" /><Relationship Id="rId913" Type="http://schemas.openxmlformats.org/officeDocument/2006/relationships/hyperlink" Target="data:Setembro/2010" TargetMode="External" /><Relationship Id="rId914" Type="http://schemas.openxmlformats.org/officeDocument/2006/relationships/hyperlink" Target="data:Setembro/2010" TargetMode="External" /><Relationship Id="rId915" Type="http://schemas.openxmlformats.org/officeDocument/2006/relationships/hyperlink" Target="data:Setembro/2010" TargetMode="External" /><Relationship Id="rId916" Type="http://schemas.openxmlformats.org/officeDocument/2006/relationships/hyperlink" Target="data:Setembro/2010" TargetMode="External" /><Relationship Id="rId917" Type="http://schemas.openxmlformats.org/officeDocument/2006/relationships/hyperlink" Target="data:Setembro/2010" TargetMode="External" /><Relationship Id="rId918" Type="http://schemas.openxmlformats.org/officeDocument/2006/relationships/hyperlink" Target="data:Setembro/2010" TargetMode="External" /><Relationship Id="rId919" Type="http://schemas.openxmlformats.org/officeDocument/2006/relationships/hyperlink" Target="data:Setembro/2010" TargetMode="External" /><Relationship Id="rId920" Type="http://schemas.openxmlformats.org/officeDocument/2006/relationships/hyperlink" Target="data:Setembro/2010" TargetMode="External" /><Relationship Id="rId921" Type="http://schemas.openxmlformats.org/officeDocument/2006/relationships/hyperlink" Target="data:Setembro/2010" TargetMode="External" /><Relationship Id="rId922" Type="http://schemas.openxmlformats.org/officeDocument/2006/relationships/hyperlink" Target="data:Setembro/2010" TargetMode="External" /><Relationship Id="rId923" Type="http://schemas.openxmlformats.org/officeDocument/2006/relationships/hyperlink" Target="data:Setembro/2010" TargetMode="External" /><Relationship Id="rId924" Type="http://schemas.openxmlformats.org/officeDocument/2006/relationships/hyperlink" Target="data:Setembro/2010" TargetMode="External" /><Relationship Id="rId925" Type="http://schemas.openxmlformats.org/officeDocument/2006/relationships/hyperlink" Target="data:Setembro/2010" TargetMode="External" /><Relationship Id="rId926" Type="http://schemas.openxmlformats.org/officeDocument/2006/relationships/hyperlink" Target="data:Setembro/2010" TargetMode="External" /><Relationship Id="rId927" Type="http://schemas.openxmlformats.org/officeDocument/2006/relationships/hyperlink" Target="data:Setembro/2010" TargetMode="External" /><Relationship Id="rId928" Type="http://schemas.openxmlformats.org/officeDocument/2006/relationships/hyperlink" Target="data:Setembro/2010" TargetMode="External" /><Relationship Id="rId929" Type="http://schemas.openxmlformats.org/officeDocument/2006/relationships/hyperlink" Target="data:Setembro/2010" TargetMode="External" /><Relationship Id="rId930" Type="http://schemas.openxmlformats.org/officeDocument/2006/relationships/hyperlink" Target="data:Setembro/2010" TargetMode="External" /><Relationship Id="rId931" Type="http://schemas.openxmlformats.org/officeDocument/2006/relationships/hyperlink" Target="data:Setembro/2010" TargetMode="External" /><Relationship Id="rId932" Type="http://schemas.openxmlformats.org/officeDocument/2006/relationships/hyperlink" Target="data:Setembro/2010" TargetMode="External" /><Relationship Id="rId933" Type="http://schemas.openxmlformats.org/officeDocument/2006/relationships/hyperlink" Target="data:Setembro/2010" TargetMode="External" /><Relationship Id="rId934" Type="http://schemas.openxmlformats.org/officeDocument/2006/relationships/hyperlink" Target="data:Setembro/2010" TargetMode="External" /><Relationship Id="rId935" Type="http://schemas.openxmlformats.org/officeDocument/2006/relationships/hyperlink" Target="data:Setembro/2010" TargetMode="External" /><Relationship Id="rId936" Type="http://schemas.openxmlformats.org/officeDocument/2006/relationships/hyperlink" Target="data:Setembro/2010" TargetMode="External" /><Relationship Id="rId937" Type="http://schemas.openxmlformats.org/officeDocument/2006/relationships/hyperlink" Target="data:Setembro/2010" TargetMode="External" /><Relationship Id="rId938" Type="http://schemas.openxmlformats.org/officeDocument/2006/relationships/hyperlink" Target="data:Setembro/2010" TargetMode="External" /><Relationship Id="rId939" Type="http://schemas.openxmlformats.org/officeDocument/2006/relationships/hyperlink" Target="data:Setembro/2010" TargetMode="External" /><Relationship Id="rId940" Type="http://schemas.openxmlformats.org/officeDocument/2006/relationships/hyperlink" Target="data:Setembro/2010" TargetMode="External" /><Relationship Id="rId941" Type="http://schemas.openxmlformats.org/officeDocument/2006/relationships/hyperlink" Target="data:Setembro/2010" TargetMode="External" /><Relationship Id="rId942" Type="http://schemas.openxmlformats.org/officeDocument/2006/relationships/hyperlink" Target="data:Setembro/2010" TargetMode="External" /><Relationship Id="rId943" Type="http://schemas.openxmlformats.org/officeDocument/2006/relationships/hyperlink" Target="data:Setembro/2010" TargetMode="External" /><Relationship Id="rId944" Type="http://schemas.openxmlformats.org/officeDocument/2006/relationships/hyperlink" Target="data:Setembro/2010" TargetMode="External" /><Relationship Id="rId945" Type="http://schemas.openxmlformats.org/officeDocument/2006/relationships/hyperlink" Target="data:Setembro/2010" TargetMode="External" /><Relationship Id="rId946" Type="http://schemas.openxmlformats.org/officeDocument/2006/relationships/hyperlink" Target="data:Setembro/2010" TargetMode="External" /><Relationship Id="rId947" Type="http://schemas.openxmlformats.org/officeDocument/2006/relationships/hyperlink" Target="data:Setembro/2010" TargetMode="External" /><Relationship Id="rId948" Type="http://schemas.openxmlformats.org/officeDocument/2006/relationships/hyperlink" Target="data:Setembro/2010" TargetMode="External" /><Relationship Id="rId949" Type="http://schemas.openxmlformats.org/officeDocument/2006/relationships/hyperlink" Target="data:Setembro/2010" TargetMode="External" /><Relationship Id="rId950" Type="http://schemas.openxmlformats.org/officeDocument/2006/relationships/hyperlink" Target="data:Setembro/2010" TargetMode="External" /><Relationship Id="rId951" Type="http://schemas.openxmlformats.org/officeDocument/2006/relationships/hyperlink" Target="data:Setembro/2010" TargetMode="External" /><Relationship Id="rId952" Type="http://schemas.openxmlformats.org/officeDocument/2006/relationships/hyperlink" Target="data:Setembro/2010" TargetMode="External" /><Relationship Id="rId953" Type="http://schemas.openxmlformats.org/officeDocument/2006/relationships/hyperlink" Target="data:Setembro/2010" TargetMode="External" /><Relationship Id="rId954" Type="http://schemas.openxmlformats.org/officeDocument/2006/relationships/hyperlink" Target="data:Setembro/2010" TargetMode="External" /><Relationship Id="rId955" Type="http://schemas.openxmlformats.org/officeDocument/2006/relationships/hyperlink" Target="data:Setembro/2010" TargetMode="External" /><Relationship Id="rId956" Type="http://schemas.openxmlformats.org/officeDocument/2006/relationships/hyperlink" Target="data:Setembro/2010" TargetMode="External" /><Relationship Id="rId957" Type="http://schemas.openxmlformats.org/officeDocument/2006/relationships/hyperlink" Target="data:Setembro/2010" TargetMode="External" /><Relationship Id="rId958" Type="http://schemas.openxmlformats.org/officeDocument/2006/relationships/hyperlink" Target="data:Setembro/2010" TargetMode="External" /><Relationship Id="rId959" Type="http://schemas.openxmlformats.org/officeDocument/2006/relationships/hyperlink" Target="data:Setembro/2010" TargetMode="External" /><Relationship Id="rId960" Type="http://schemas.openxmlformats.org/officeDocument/2006/relationships/hyperlink" Target="data:Setembro/2010" TargetMode="External" /><Relationship Id="rId961" Type="http://schemas.openxmlformats.org/officeDocument/2006/relationships/hyperlink" Target="data:Setembro/2010" TargetMode="External" /><Relationship Id="rId962" Type="http://schemas.openxmlformats.org/officeDocument/2006/relationships/hyperlink" Target="data:Setembro/2010" TargetMode="External" /><Relationship Id="rId963" Type="http://schemas.openxmlformats.org/officeDocument/2006/relationships/hyperlink" Target="data:Setembro/2010" TargetMode="External" /><Relationship Id="rId964" Type="http://schemas.openxmlformats.org/officeDocument/2006/relationships/hyperlink" Target="data:Setembro/2010" TargetMode="External" /><Relationship Id="rId965" Type="http://schemas.openxmlformats.org/officeDocument/2006/relationships/hyperlink" Target="data:Setembro/2010" TargetMode="External" /><Relationship Id="rId966" Type="http://schemas.openxmlformats.org/officeDocument/2006/relationships/hyperlink" Target="data:Setembro/2010" TargetMode="External" /><Relationship Id="rId967" Type="http://schemas.openxmlformats.org/officeDocument/2006/relationships/hyperlink" Target="data:Setembro/2010" TargetMode="External" /><Relationship Id="rId968" Type="http://schemas.openxmlformats.org/officeDocument/2006/relationships/hyperlink" Target="data:Setembro/2010" TargetMode="External" /><Relationship Id="rId969" Type="http://schemas.openxmlformats.org/officeDocument/2006/relationships/hyperlink" Target="data:Setembro/2010" TargetMode="External" /><Relationship Id="rId970" Type="http://schemas.openxmlformats.org/officeDocument/2006/relationships/hyperlink" Target="data:Setembro/2010" TargetMode="External" /><Relationship Id="rId971" Type="http://schemas.openxmlformats.org/officeDocument/2006/relationships/hyperlink" Target="data:Setembro/2010" TargetMode="External" /><Relationship Id="rId972" Type="http://schemas.openxmlformats.org/officeDocument/2006/relationships/hyperlink" Target="data:Setembro/2010" TargetMode="External" /><Relationship Id="rId973" Type="http://schemas.openxmlformats.org/officeDocument/2006/relationships/hyperlink" Target="data:Setembro/2010" TargetMode="External" /><Relationship Id="rId974" Type="http://schemas.openxmlformats.org/officeDocument/2006/relationships/hyperlink" Target="data:Setembro/2010" TargetMode="External" /><Relationship Id="rId975" Type="http://schemas.openxmlformats.org/officeDocument/2006/relationships/hyperlink" Target="data:Setembro/2010" TargetMode="External" /><Relationship Id="rId976" Type="http://schemas.openxmlformats.org/officeDocument/2006/relationships/hyperlink" Target="data:Setembro/2010" TargetMode="External" /><Relationship Id="rId977" Type="http://schemas.openxmlformats.org/officeDocument/2006/relationships/hyperlink" Target="data:Setembro/2010" TargetMode="External" /><Relationship Id="rId978" Type="http://schemas.openxmlformats.org/officeDocument/2006/relationships/hyperlink" Target="data:Setembro/2010" TargetMode="External" /><Relationship Id="rId979" Type="http://schemas.openxmlformats.org/officeDocument/2006/relationships/hyperlink" Target="data:Setembro/2010" TargetMode="External" /><Relationship Id="rId980" Type="http://schemas.openxmlformats.org/officeDocument/2006/relationships/hyperlink" Target="data:Setembro/2010" TargetMode="External" /><Relationship Id="rId981" Type="http://schemas.openxmlformats.org/officeDocument/2006/relationships/hyperlink" Target="data:Setembro/2010" TargetMode="External" /><Relationship Id="rId982" Type="http://schemas.openxmlformats.org/officeDocument/2006/relationships/hyperlink" Target="data:Setembro/2010" TargetMode="External" /><Relationship Id="rId983" Type="http://schemas.openxmlformats.org/officeDocument/2006/relationships/hyperlink" Target="data:Setembro/2010" TargetMode="External" /><Relationship Id="rId984" Type="http://schemas.openxmlformats.org/officeDocument/2006/relationships/hyperlink" Target="data:Setembro/2010" TargetMode="External" /><Relationship Id="rId985" Type="http://schemas.openxmlformats.org/officeDocument/2006/relationships/hyperlink" Target="data:Setembro/2010" TargetMode="External" /><Relationship Id="rId986" Type="http://schemas.openxmlformats.org/officeDocument/2006/relationships/hyperlink" Target="data:Setembro/2010" TargetMode="External" /><Relationship Id="rId987" Type="http://schemas.openxmlformats.org/officeDocument/2006/relationships/hyperlink" Target="data:Setembro/2010" TargetMode="External" /><Relationship Id="rId988" Type="http://schemas.openxmlformats.org/officeDocument/2006/relationships/hyperlink" Target="data:Setembro/2010" TargetMode="External" /><Relationship Id="rId989" Type="http://schemas.openxmlformats.org/officeDocument/2006/relationships/hyperlink" Target="data:Setembro/2010" TargetMode="External" /><Relationship Id="rId990" Type="http://schemas.openxmlformats.org/officeDocument/2006/relationships/hyperlink" Target="data:Setembro/2010" TargetMode="External" /><Relationship Id="rId991" Type="http://schemas.openxmlformats.org/officeDocument/2006/relationships/hyperlink" Target="data:Setembro/2010" TargetMode="External" /><Relationship Id="rId992" Type="http://schemas.openxmlformats.org/officeDocument/2006/relationships/hyperlink" Target="data:Setembro/2010" TargetMode="External" /><Relationship Id="rId993" Type="http://schemas.openxmlformats.org/officeDocument/2006/relationships/hyperlink" Target="data:Setembro/2010" TargetMode="External" /><Relationship Id="rId994" Type="http://schemas.openxmlformats.org/officeDocument/2006/relationships/hyperlink" Target="data:Setembro/2010" TargetMode="External" /><Relationship Id="rId995" Type="http://schemas.openxmlformats.org/officeDocument/2006/relationships/hyperlink" Target="data:Setembro/2010" TargetMode="External" /><Relationship Id="rId996" Type="http://schemas.openxmlformats.org/officeDocument/2006/relationships/hyperlink" Target="data:Setembro/2010" TargetMode="External" /><Relationship Id="rId997" Type="http://schemas.openxmlformats.org/officeDocument/2006/relationships/hyperlink" Target="data:Setembro/2010" TargetMode="External" /><Relationship Id="rId998" Type="http://schemas.openxmlformats.org/officeDocument/2006/relationships/hyperlink" Target="data:Setembro/2010" TargetMode="External" /><Relationship Id="rId999" Type="http://schemas.openxmlformats.org/officeDocument/2006/relationships/hyperlink" Target="data:Setembro/2010" TargetMode="External" /><Relationship Id="rId1000" Type="http://schemas.openxmlformats.org/officeDocument/2006/relationships/hyperlink" Target="data:Setembro/2010" TargetMode="External" /><Relationship Id="rId1001" Type="http://schemas.openxmlformats.org/officeDocument/2006/relationships/hyperlink" Target="data:Setembro/2010" TargetMode="External" /><Relationship Id="rId1002" Type="http://schemas.openxmlformats.org/officeDocument/2006/relationships/hyperlink" Target="data:Setembro/2010" TargetMode="External" /><Relationship Id="rId1003" Type="http://schemas.openxmlformats.org/officeDocument/2006/relationships/hyperlink" Target="data:Setembro/2010" TargetMode="External" /><Relationship Id="rId1004" Type="http://schemas.openxmlformats.org/officeDocument/2006/relationships/hyperlink" Target="data:Setembro/2010" TargetMode="External" /><Relationship Id="rId1005" Type="http://schemas.openxmlformats.org/officeDocument/2006/relationships/hyperlink" Target="data:Setembro/2010" TargetMode="External" /><Relationship Id="rId1006" Type="http://schemas.openxmlformats.org/officeDocument/2006/relationships/hyperlink" Target="data:Setembro/2010" TargetMode="External" /><Relationship Id="rId1007" Type="http://schemas.openxmlformats.org/officeDocument/2006/relationships/hyperlink" Target="data:Setembro/2010" TargetMode="External" /><Relationship Id="rId1008" Type="http://schemas.openxmlformats.org/officeDocument/2006/relationships/hyperlink" Target="data:Setembro/2010" TargetMode="External" /><Relationship Id="rId1009" Type="http://schemas.openxmlformats.org/officeDocument/2006/relationships/hyperlink" Target="data:Setembro/2010" TargetMode="External" /><Relationship Id="rId1010" Type="http://schemas.openxmlformats.org/officeDocument/2006/relationships/hyperlink" Target="data:Setembro/2010" TargetMode="External" /><Relationship Id="rId1011" Type="http://schemas.openxmlformats.org/officeDocument/2006/relationships/hyperlink" Target="data:Setembro/2010" TargetMode="External" /><Relationship Id="rId1012" Type="http://schemas.openxmlformats.org/officeDocument/2006/relationships/hyperlink" Target="data:Setembro/2010" TargetMode="External" /><Relationship Id="rId1013" Type="http://schemas.openxmlformats.org/officeDocument/2006/relationships/hyperlink" Target="data:Setembro/2010" TargetMode="External" /><Relationship Id="rId1014" Type="http://schemas.openxmlformats.org/officeDocument/2006/relationships/hyperlink" Target="data:Setembro/2010" TargetMode="External" /><Relationship Id="rId1015" Type="http://schemas.openxmlformats.org/officeDocument/2006/relationships/hyperlink" Target="data:Setembro/2010" TargetMode="External" /><Relationship Id="rId1016" Type="http://schemas.openxmlformats.org/officeDocument/2006/relationships/hyperlink" Target="data:Setembro/2010" TargetMode="External" /><Relationship Id="rId1017" Type="http://schemas.openxmlformats.org/officeDocument/2006/relationships/hyperlink" Target="data:Setembro/2010" TargetMode="External" /><Relationship Id="rId1018" Type="http://schemas.openxmlformats.org/officeDocument/2006/relationships/hyperlink" Target="data:Setembro/2010" TargetMode="External" /><Relationship Id="rId1019" Type="http://schemas.openxmlformats.org/officeDocument/2006/relationships/hyperlink" Target="data:Setembro/2010" TargetMode="External" /><Relationship Id="rId1020" Type="http://schemas.openxmlformats.org/officeDocument/2006/relationships/hyperlink" Target="data:Setembro/2010" TargetMode="External" /><Relationship Id="rId1021" Type="http://schemas.openxmlformats.org/officeDocument/2006/relationships/hyperlink" Target="data:Setembro/2010" TargetMode="External" /><Relationship Id="rId1022" Type="http://schemas.openxmlformats.org/officeDocument/2006/relationships/hyperlink" Target="data:Setembro/2010" TargetMode="External" /><Relationship Id="rId1023" Type="http://schemas.openxmlformats.org/officeDocument/2006/relationships/hyperlink" Target="data:Setembro/2010" TargetMode="External" /><Relationship Id="rId1024" Type="http://schemas.openxmlformats.org/officeDocument/2006/relationships/hyperlink" Target="data:Setembro/2010" TargetMode="External" /><Relationship Id="rId1025" Type="http://schemas.openxmlformats.org/officeDocument/2006/relationships/hyperlink" Target="data:Setembro/2010" TargetMode="External" /><Relationship Id="rId1026" Type="http://schemas.openxmlformats.org/officeDocument/2006/relationships/hyperlink" Target="data:Setembro/2010" TargetMode="External" /><Relationship Id="rId1027" Type="http://schemas.openxmlformats.org/officeDocument/2006/relationships/hyperlink" Target="data:Setembro/2010" TargetMode="External" /><Relationship Id="rId1028" Type="http://schemas.openxmlformats.org/officeDocument/2006/relationships/hyperlink" Target="data:Setembro/2010" TargetMode="External" /><Relationship Id="rId1029" Type="http://schemas.openxmlformats.org/officeDocument/2006/relationships/hyperlink" Target="data:Setembro/2010" TargetMode="External" /><Relationship Id="rId1030" Type="http://schemas.openxmlformats.org/officeDocument/2006/relationships/hyperlink" Target="data:Setembro/2010" TargetMode="External" /><Relationship Id="rId1031" Type="http://schemas.openxmlformats.org/officeDocument/2006/relationships/hyperlink" Target="data:Setembro/2010" TargetMode="External" /><Relationship Id="rId1032" Type="http://schemas.openxmlformats.org/officeDocument/2006/relationships/hyperlink" Target="data:Setembro/2010" TargetMode="External" /><Relationship Id="rId1033" Type="http://schemas.openxmlformats.org/officeDocument/2006/relationships/hyperlink" Target="data:Setembro/2010" TargetMode="External" /><Relationship Id="rId1034" Type="http://schemas.openxmlformats.org/officeDocument/2006/relationships/hyperlink" Target="data:Setembro/2010" TargetMode="External" /><Relationship Id="rId1035" Type="http://schemas.openxmlformats.org/officeDocument/2006/relationships/hyperlink" Target="data:Setembro/2010" TargetMode="External" /><Relationship Id="rId1036" Type="http://schemas.openxmlformats.org/officeDocument/2006/relationships/hyperlink" Target="data:Setembro/2010" TargetMode="External" /><Relationship Id="rId1037" Type="http://schemas.openxmlformats.org/officeDocument/2006/relationships/hyperlink" Target="data:Setembro/2010" TargetMode="External" /><Relationship Id="rId1038" Type="http://schemas.openxmlformats.org/officeDocument/2006/relationships/hyperlink" Target="data:Setembro/2010" TargetMode="External" /><Relationship Id="rId1039" Type="http://schemas.openxmlformats.org/officeDocument/2006/relationships/hyperlink" Target="data:Setembro/2010" TargetMode="External" /><Relationship Id="rId1040" Type="http://schemas.openxmlformats.org/officeDocument/2006/relationships/hyperlink" Target="data:Setembro/2010" TargetMode="External" /><Relationship Id="rId1041" Type="http://schemas.openxmlformats.org/officeDocument/2006/relationships/hyperlink" Target="data:Setembro/2010" TargetMode="External" /><Relationship Id="rId1042" Type="http://schemas.openxmlformats.org/officeDocument/2006/relationships/hyperlink" Target="data:Setembro/2010" TargetMode="External" /><Relationship Id="rId1043" Type="http://schemas.openxmlformats.org/officeDocument/2006/relationships/hyperlink" Target="data:Setembro/2010" TargetMode="External" /><Relationship Id="rId1044" Type="http://schemas.openxmlformats.org/officeDocument/2006/relationships/hyperlink" Target="data:Setembro/2010" TargetMode="External" /><Relationship Id="rId1045" Type="http://schemas.openxmlformats.org/officeDocument/2006/relationships/hyperlink" Target="data:Setembro/2010" TargetMode="External" /><Relationship Id="rId1046" Type="http://schemas.openxmlformats.org/officeDocument/2006/relationships/hyperlink" Target="data:Setembro/2010" TargetMode="External" /><Relationship Id="rId1047" Type="http://schemas.openxmlformats.org/officeDocument/2006/relationships/hyperlink" Target="data:Setembro/2010" TargetMode="External" /><Relationship Id="rId1048" Type="http://schemas.openxmlformats.org/officeDocument/2006/relationships/hyperlink" Target="data:Setembro/2010" TargetMode="External" /><Relationship Id="rId1049" Type="http://schemas.openxmlformats.org/officeDocument/2006/relationships/hyperlink" Target="data:Setembro/2010" TargetMode="External" /><Relationship Id="rId1050" Type="http://schemas.openxmlformats.org/officeDocument/2006/relationships/hyperlink" Target="data:Setembro/2010" TargetMode="External" /><Relationship Id="rId1051" Type="http://schemas.openxmlformats.org/officeDocument/2006/relationships/hyperlink" Target="data:Setembro/2010" TargetMode="External" /><Relationship Id="rId1052" Type="http://schemas.openxmlformats.org/officeDocument/2006/relationships/hyperlink" Target="data:Setembro/2010" TargetMode="External" /><Relationship Id="rId1053" Type="http://schemas.openxmlformats.org/officeDocument/2006/relationships/hyperlink" Target="data:Setembro/2010" TargetMode="External" /><Relationship Id="rId1054" Type="http://schemas.openxmlformats.org/officeDocument/2006/relationships/hyperlink" Target="data:Setembro/2010" TargetMode="External" /><Relationship Id="rId1055" Type="http://schemas.openxmlformats.org/officeDocument/2006/relationships/hyperlink" Target="data:Setembro/2010" TargetMode="External" /><Relationship Id="rId1056" Type="http://schemas.openxmlformats.org/officeDocument/2006/relationships/hyperlink" Target="data:Setembro/2010" TargetMode="External" /><Relationship Id="rId1057" Type="http://schemas.openxmlformats.org/officeDocument/2006/relationships/hyperlink" Target="data:Setembro/2010" TargetMode="External" /><Relationship Id="rId1058" Type="http://schemas.openxmlformats.org/officeDocument/2006/relationships/hyperlink" Target="data:Setembro/2010" TargetMode="External" /><Relationship Id="rId1059" Type="http://schemas.openxmlformats.org/officeDocument/2006/relationships/hyperlink" Target="data:Setembro/2010" TargetMode="External" /><Relationship Id="rId1060" Type="http://schemas.openxmlformats.org/officeDocument/2006/relationships/hyperlink" Target="data:Setembro/2010" TargetMode="External" /><Relationship Id="rId1061" Type="http://schemas.openxmlformats.org/officeDocument/2006/relationships/hyperlink" Target="data:Setembro/2010" TargetMode="External" /><Relationship Id="rId1062" Type="http://schemas.openxmlformats.org/officeDocument/2006/relationships/hyperlink" Target="data:Setembro/2010" TargetMode="External" /><Relationship Id="rId1063" Type="http://schemas.openxmlformats.org/officeDocument/2006/relationships/hyperlink" Target="data:Setembro/2010" TargetMode="External" /><Relationship Id="rId1064" Type="http://schemas.openxmlformats.org/officeDocument/2006/relationships/hyperlink" Target="data:Setembro/2010" TargetMode="External" /><Relationship Id="rId1065" Type="http://schemas.openxmlformats.org/officeDocument/2006/relationships/hyperlink" Target="data:Setembro/2010" TargetMode="External" /><Relationship Id="rId1066" Type="http://schemas.openxmlformats.org/officeDocument/2006/relationships/hyperlink" Target="data:Setembro/2010" TargetMode="External" /><Relationship Id="rId1067" Type="http://schemas.openxmlformats.org/officeDocument/2006/relationships/hyperlink" Target="data:Setembro/2010" TargetMode="External" /><Relationship Id="rId1068" Type="http://schemas.openxmlformats.org/officeDocument/2006/relationships/hyperlink" Target="data:Setembro/2010" TargetMode="External" /><Relationship Id="rId1069" Type="http://schemas.openxmlformats.org/officeDocument/2006/relationships/hyperlink" Target="data:Setembro/2010" TargetMode="External" /><Relationship Id="rId1070" Type="http://schemas.openxmlformats.org/officeDocument/2006/relationships/hyperlink" Target="data:Setembro/2010" TargetMode="External" /><Relationship Id="rId1071" Type="http://schemas.openxmlformats.org/officeDocument/2006/relationships/hyperlink" Target="data:Setembro/2010" TargetMode="External" /><Relationship Id="rId1072" Type="http://schemas.openxmlformats.org/officeDocument/2006/relationships/hyperlink" Target="data:Setembro/2010" TargetMode="External" /><Relationship Id="rId1073" Type="http://schemas.openxmlformats.org/officeDocument/2006/relationships/hyperlink" Target="data:Setembro/2010" TargetMode="External" /><Relationship Id="rId1074" Type="http://schemas.openxmlformats.org/officeDocument/2006/relationships/hyperlink" Target="data:Setembro/2010" TargetMode="External" /><Relationship Id="rId1075" Type="http://schemas.openxmlformats.org/officeDocument/2006/relationships/hyperlink" Target="data:Setembro/2010" TargetMode="External" /><Relationship Id="rId1076" Type="http://schemas.openxmlformats.org/officeDocument/2006/relationships/hyperlink" Target="data:Setembro/2010" TargetMode="External" /><Relationship Id="rId1077" Type="http://schemas.openxmlformats.org/officeDocument/2006/relationships/hyperlink" Target="data:Setembro/2010" TargetMode="External" /><Relationship Id="rId1078" Type="http://schemas.openxmlformats.org/officeDocument/2006/relationships/hyperlink" Target="data:Setembro/2010" TargetMode="External" /><Relationship Id="rId1079" Type="http://schemas.openxmlformats.org/officeDocument/2006/relationships/hyperlink" Target="data:Setembro/2010" TargetMode="External" /><Relationship Id="rId1080" Type="http://schemas.openxmlformats.org/officeDocument/2006/relationships/hyperlink" Target="data:Setembro/2010" TargetMode="External" /><Relationship Id="rId1081" Type="http://schemas.openxmlformats.org/officeDocument/2006/relationships/hyperlink" Target="data:Setembro/2010" TargetMode="External" /><Relationship Id="rId1082" Type="http://schemas.openxmlformats.org/officeDocument/2006/relationships/hyperlink" Target="data:Setembro/2010" TargetMode="External" /><Relationship Id="rId1083" Type="http://schemas.openxmlformats.org/officeDocument/2006/relationships/hyperlink" Target="data:Setembro/2010" TargetMode="External" /><Relationship Id="rId1084" Type="http://schemas.openxmlformats.org/officeDocument/2006/relationships/hyperlink" Target="data:Setembro/2010" TargetMode="External" /><Relationship Id="rId1085" Type="http://schemas.openxmlformats.org/officeDocument/2006/relationships/hyperlink" Target="data:Setembro/2010" TargetMode="External" /><Relationship Id="rId1086" Type="http://schemas.openxmlformats.org/officeDocument/2006/relationships/hyperlink" Target="data:Setembro/2010" TargetMode="External" /><Relationship Id="rId1087" Type="http://schemas.openxmlformats.org/officeDocument/2006/relationships/hyperlink" Target="data:Setembro/2010" TargetMode="External" /><Relationship Id="rId1088" Type="http://schemas.openxmlformats.org/officeDocument/2006/relationships/hyperlink" Target="data:Setembro/2010" TargetMode="External" /><Relationship Id="rId1089" Type="http://schemas.openxmlformats.org/officeDocument/2006/relationships/hyperlink" Target="data:Setembro/2010" TargetMode="External" /><Relationship Id="rId1090" Type="http://schemas.openxmlformats.org/officeDocument/2006/relationships/hyperlink" Target="data:Setembro/2010" TargetMode="External" /><Relationship Id="rId1091" Type="http://schemas.openxmlformats.org/officeDocument/2006/relationships/hyperlink" Target="data:Setembro/2010" TargetMode="External" /><Relationship Id="rId1092" Type="http://schemas.openxmlformats.org/officeDocument/2006/relationships/hyperlink" Target="data:Setembro/2010" TargetMode="External" /><Relationship Id="rId1093" Type="http://schemas.openxmlformats.org/officeDocument/2006/relationships/hyperlink" Target="data:Setembro/2010" TargetMode="External" /><Relationship Id="rId1094" Type="http://schemas.openxmlformats.org/officeDocument/2006/relationships/hyperlink" Target="data:Setembro/2010" TargetMode="External" /><Relationship Id="rId1095" Type="http://schemas.openxmlformats.org/officeDocument/2006/relationships/hyperlink" Target="data:Setembro/2010" TargetMode="External" /><Relationship Id="rId1096" Type="http://schemas.openxmlformats.org/officeDocument/2006/relationships/hyperlink" Target="data:Setembro/2010" TargetMode="External" /><Relationship Id="rId1097" Type="http://schemas.openxmlformats.org/officeDocument/2006/relationships/hyperlink" Target="data:Setembro/2010" TargetMode="External" /><Relationship Id="rId1098" Type="http://schemas.openxmlformats.org/officeDocument/2006/relationships/hyperlink" Target="data:Setembro/2010" TargetMode="External" /><Relationship Id="rId1099" Type="http://schemas.openxmlformats.org/officeDocument/2006/relationships/hyperlink" Target="data:Setembro/2010" TargetMode="External" /><Relationship Id="rId1100" Type="http://schemas.openxmlformats.org/officeDocument/2006/relationships/hyperlink" Target="data:Setembro/2010" TargetMode="External" /><Relationship Id="rId1101" Type="http://schemas.openxmlformats.org/officeDocument/2006/relationships/hyperlink" Target="data:Setembro/2010" TargetMode="External" /><Relationship Id="rId1102" Type="http://schemas.openxmlformats.org/officeDocument/2006/relationships/hyperlink" Target="data:Setembro/2010" TargetMode="External" /><Relationship Id="rId1103" Type="http://schemas.openxmlformats.org/officeDocument/2006/relationships/hyperlink" Target="data:Setembro/2010" TargetMode="External" /><Relationship Id="rId1104" Type="http://schemas.openxmlformats.org/officeDocument/2006/relationships/hyperlink" Target="data:Setembro/2010" TargetMode="External" /><Relationship Id="rId1105" Type="http://schemas.openxmlformats.org/officeDocument/2006/relationships/hyperlink" Target="data:Setembro/2010" TargetMode="External" /><Relationship Id="rId1106" Type="http://schemas.openxmlformats.org/officeDocument/2006/relationships/hyperlink" Target="data:Setembro/2010" TargetMode="External" /><Relationship Id="rId1107" Type="http://schemas.openxmlformats.org/officeDocument/2006/relationships/hyperlink" Target="data:Setembro/2010" TargetMode="External" /><Relationship Id="rId1108" Type="http://schemas.openxmlformats.org/officeDocument/2006/relationships/hyperlink" Target="data:Setembro/2010" TargetMode="External" /><Relationship Id="rId1109" Type="http://schemas.openxmlformats.org/officeDocument/2006/relationships/hyperlink" Target="data:Setembro/2010" TargetMode="External" /><Relationship Id="rId1110" Type="http://schemas.openxmlformats.org/officeDocument/2006/relationships/hyperlink" Target="data:Setembro/2010" TargetMode="External" /><Relationship Id="rId1111" Type="http://schemas.openxmlformats.org/officeDocument/2006/relationships/hyperlink" Target="data:Setembro/2010" TargetMode="External" /><Relationship Id="rId1112" Type="http://schemas.openxmlformats.org/officeDocument/2006/relationships/hyperlink" Target="data:Setembro/2010" TargetMode="External" /><Relationship Id="rId1113" Type="http://schemas.openxmlformats.org/officeDocument/2006/relationships/hyperlink" Target="data:Setembro/2010" TargetMode="External" /><Relationship Id="rId1114" Type="http://schemas.openxmlformats.org/officeDocument/2006/relationships/hyperlink" Target="data:Setembro/2010" TargetMode="External" /><Relationship Id="rId1115" Type="http://schemas.openxmlformats.org/officeDocument/2006/relationships/hyperlink" Target="data:Setembro/2010" TargetMode="External" /><Relationship Id="rId1116" Type="http://schemas.openxmlformats.org/officeDocument/2006/relationships/hyperlink" Target="data:Setembro/2010" TargetMode="External" /><Relationship Id="rId1117" Type="http://schemas.openxmlformats.org/officeDocument/2006/relationships/hyperlink" Target="data:Setembro/2010" TargetMode="External" /><Relationship Id="rId1118" Type="http://schemas.openxmlformats.org/officeDocument/2006/relationships/hyperlink" Target="data:Setembro/2010" TargetMode="External" /><Relationship Id="rId1119" Type="http://schemas.openxmlformats.org/officeDocument/2006/relationships/hyperlink" Target="data:Setembro/2010" TargetMode="External" /><Relationship Id="rId1120" Type="http://schemas.openxmlformats.org/officeDocument/2006/relationships/hyperlink" Target="data:Setembro/2010" TargetMode="External" /><Relationship Id="rId1121" Type="http://schemas.openxmlformats.org/officeDocument/2006/relationships/hyperlink" Target="data:Setembro/2010" TargetMode="External" /><Relationship Id="rId1122" Type="http://schemas.openxmlformats.org/officeDocument/2006/relationships/hyperlink" Target="data:Setembro/2010" TargetMode="External" /><Relationship Id="rId1123" Type="http://schemas.openxmlformats.org/officeDocument/2006/relationships/hyperlink" Target="data:Setembro/2010" TargetMode="External" /><Relationship Id="rId1124" Type="http://schemas.openxmlformats.org/officeDocument/2006/relationships/hyperlink" Target="data:Setembro/2010" TargetMode="External" /><Relationship Id="rId1125" Type="http://schemas.openxmlformats.org/officeDocument/2006/relationships/hyperlink" Target="data:Setembro/2010" TargetMode="External" /><Relationship Id="rId1126" Type="http://schemas.openxmlformats.org/officeDocument/2006/relationships/hyperlink" Target="data:Setembro/2010" TargetMode="External" /><Relationship Id="rId1127" Type="http://schemas.openxmlformats.org/officeDocument/2006/relationships/hyperlink" Target="data:Setembro/2010" TargetMode="External" /><Relationship Id="rId1128" Type="http://schemas.openxmlformats.org/officeDocument/2006/relationships/hyperlink" Target="data:Setembro/2010" TargetMode="External" /><Relationship Id="rId1129" Type="http://schemas.openxmlformats.org/officeDocument/2006/relationships/hyperlink" Target="data:Setembro/2010" TargetMode="External" /><Relationship Id="rId1130" Type="http://schemas.openxmlformats.org/officeDocument/2006/relationships/hyperlink" Target="data:Setembro/2010" TargetMode="External" /><Relationship Id="rId1131" Type="http://schemas.openxmlformats.org/officeDocument/2006/relationships/hyperlink" Target="data:Setembro/2010" TargetMode="External" /><Relationship Id="rId1132" Type="http://schemas.openxmlformats.org/officeDocument/2006/relationships/hyperlink" Target="data:Setembro/2010" TargetMode="External" /><Relationship Id="rId1133" Type="http://schemas.openxmlformats.org/officeDocument/2006/relationships/hyperlink" Target="data:Setembro/2010" TargetMode="External" /><Relationship Id="rId1134" Type="http://schemas.openxmlformats.org/officeDocument/2006/relationships/hyperlink" Target="data:Setembro/2010" TargetMode="External" /><Relationship Id="rId1135" Type="http://schemas.openxmlformats.org/officeDocument/2006/relationships/hyperlink" Target="data:Setembro/2010" TargetMode="External" /><Relationship Id="rId1136" Type="http://schemas.openxmlformats.org/officeDocument/2006/relationships/hyperlink" Target="data:Setembro/2010" TargetMode="External" /><Relationship Id="rId1137" Type="http://schemas.openxmlformats.org/officeDocument/2006/relationships/hyperlink" Target="data:Setembro/2010" TargetMode="External" /><Relationship Id="rId1138" Type="http://schemas.openxmlformats.org/officeDocument/2006/relationships/hyperlink" Target="data:Setembro/2010" TargetMode="External" /><Relationship Id="rId1139" Type="http://schemas.openxmlformats.org/officeDocument/2006/relationships/hyperlink" Target="data:Setembro/2010" TargetMode="External" /><Relationship Id="rId1140" Type="http://schemas.openxmlformats.org/officeDocument/2006/relationships/hyperlink" Target="data:Setembro/2010" TargetMode="External" /><Relationship Id="rId1141" Type="http://schemas.openxmlformats.org/officeDocument/2006/relationships/hyperlink" Target="data:Setembro/2010" TargetMode="External" /><Relationship Id="rId1142" Type="http://schemas.openxmlformats.org/officeDocument/2006/relationships/hyperlink" Target="data:Setembro/2010" TargetMode="External" /><Relationship Id="rId1143" Type="http://schemas.openxmlformats.org/officeDocument/2006/relationships/hyperlink" Target="data:Setembro/2010" TargetMode="External" /><Relationship Id="rId1144" Type="http://schemas.openxmlformats.org/officeDocument/2006/relationships/hyperlink" Target="data:Setembro/2010" TargetMode="External" /><Relationship Id="rId1145" Type="http://schemas.openxmlformats.org/officeDocument/2006/relationships/hyperlink" Target="data:Setembro/2010" TargetMode="External" /><Relationship Id="rId1146" Type="http://schemas.openxmlformats.org/officeDocument/2006/relationships/hyperlink" Target="data:Setembro/2010" TargetMode="External" /><Relationship Id="rId1147" Type="http://schemas.openxmlformats.org/officeDocument/2006/relationships/hyperlink" Target="data:Setembro/2010" TargetMode="External" /><Relationship Id="rId1148" Type="http://schemas.openxmlformats.org/officeDocument/2006/relationships/hyperlink" Target="data:Setembro/2010" TargetMode="External" /><Relationship Id="rId1149" Type="http://schemas.openxmlformats.org/officeDocument/2006/relationships/hyperlink" Target="data:Setembro/2010" TargetMode="External" /><Relationship Id="rId1150" Type="http://schemas.openxmlformats.org/officeDocument/2006/relationships/hyperlink" Target="data:Setembro/2010" TargetMode="External" /><Relationship Id="rId1151" Type="http://schemas.openxmlformats.org/officeDocument/2006/relationships/hyperlink" Target="data:Setembro/2010" TargetMode="External" /><Relationship Id="rId1152" Type="http://schemas.openxmlformats.org/officeDocument/2006/relationships/hyperlink" Target="data:Setembro/2010" TargetMode="External" /><Relationship Id="rId1153" Type="http://schemas.openxmlformats.org/officeDocument/2006/relationships/hyperlink" Target="data:Setembro/2010" TargetMode="External" /><Relationship Id="rId1154" Type="http://schemas.openxmlformats.org/officeDocument/2006/relationships/hyperlink" Target="data:Setembro/2010" TargetMode="External" /><Relationship Id="rId1155" Type="http://schemas.openxmlformats.org/officeDocument/2006/relationships/hyperlink" Target="data:Setembro/2010" TargetMode="External" /><Relationship Id="rId1156" Type="http://schemas.openxmlformats.org/officeDocument/2006/relationships/hyperlink" Target="data:Setembro/2010" TargetMode="External" /><Relationship Id="rId1157" Type="http://schemas.openxmlformats.org/officeDocument/2006/relationships/hyperlink" Target="data:Setembro/2010" TargetMode="External" /><Relationship Id="rId1158" Type="http://schemas.openxmlformats.org/officeDocument/2006/relationships/hyperlink" Target="data:Setembro/2010" TargetMode="External" /><Relationship Id="rId1159" Type="http://schemas.openxmlformats.org/officeDocument/2006/relationships/hyperlink" Target="data:Setembro/2010" TargetMode="External" /><Relationship Id="rId1160" Type="http://schemas.openxmlformats.org/officeDocument/2006/relationships/hyperlink" Target="data:Setembro/2010" TargetMode="External" /><Relationship Id="rId1161" Type="http://schemas.openxmlformats.org/officeDocument/2006/relationships/hyperlink" Target="data:Setembro/2010" TargetMode="External" /><Relationship Id="rId1162" Type="http://schemas.openxmlformats.org/officeDocument/2006/relationships/hyperlink" Target="data:Setembro/2010" TargetMode="External" /><Relationship Id="rId1163" Type="http://schemas.openxmlformats.org/officeDocument/2006/relationships/hyperlink" Target="data:Setembro/2010" TargetMode="External" /><Relationship Id="rId1164" Type="http://schemas.openxmlformats.org/officeDocument/2006/relationships/hyperlink" Target="data:Setembro/2010" TargetMode="External" /><Relationship Id="rId1165" Type="http://schemas.openxmlformats.org/officeDocument/2006/relationships/hyperlink" Target="data:Setembro/2010" TargetMode="External" /><Relationship Id="rId1166" Type="http://schemas.openxmlformats.org/officeDocument/2006/relationships/hyperlink" Target="data:Setembro/2010" TargetMode="External" /><Relationship Id="rId1167" Type="http://schemas.openxmlformats.org/officeDocument/2006/relationships/hyperlink" Target="data:Setembro/2010" TargetMode="External" /><Relationship Id="rId1168" Type="http://schemas.openxmlformats.org/officeDocument/2006/relationships/hyperlink" Target="data:Setembro/2010" TargetMode="External" /><Relationship Id="rId1169" Type="http://schemas.openxmlformats.org/officeDocument/2006/relationships/hyperlink" Target="data:Setembro/2010" TargetMode="External" /><Relationship Id="rId1170" Type="http://schemas.openxmlformats.org/officeDocument/2006/relationships/hyperlink" Target="data:Setembro/2010" TargetMode="External" /><Relationship Id="rId1171" Type="http://schemas.openxmlformats.org/officeDocument/2006/relationships/hyperlink" Target="data:Setembro/2010" TargetMode="External" /><Relationship Id="rId1172" Type="http://schemas.openxmlformats.org/officeDocument/2006/relationships/hyperlink" Target="data:Setembro/2010" TargetMode="External" /><Relationship Id="rId1173" Type="http://schemas.openxmlformats.org/officeDocument/2006/relationships/hyperlink" Target="data:Setembro/2010" TargetMode="External" /><Relationship Id="rId1174" Type="http://schemas.openxmlformats.org/officeDocument/2006/relationships/hyperlink" Target="data:Setembro/2010" TargetMode="External" /><Relationship Id="rId1175" Type="http://schemas.openxmlformats.org/officeDocument/2006/relationships/hyperlink" Target="data:Setembro/2010" TargetMode="External" /><Relationship Id="rId1176" Type="http://schemas.openxmlformats.org/officeDocument/2006/relationships/hyperlink" Target="data:Setembro/2010" TargetMode="External" /><Relationship Id="rId1177" Type="http://schemas.openxmlformats.org/officeDocument/2006/relationships/hyperlink" Target="data:Setembro/2010" TargetMode="External" /><Relationship Id="rId1178" Type="http://schemas.openxmlformats.org/officeDocument/2006/relationships/hyperlink" Target="data:Setembro/2010" TargetMode="External" /><Relationship Id="rId1179" Type="http://schemas.openxmlformats.org/officeDocument/2006/relationships/hyperlink" Target="data:Setembro/2010" TargetMode="External" /><Relationship Id="rId1180" Type="http://schemas.openxmlformats.org/officeDocument/2006/relationships/hyperlink" Target="data:Setembro/2010" TargetMode="External" /><Relationship Id="rId1181" Type="http://schemas.openxmlformats.org/officeDocument/2006/relationships/hyperlink" Target="data:Setembro/2010" TargetMode="External" /><Relationship Id="rId1182" Type="http://schemas.openxmlformats.org/officeDocument/2006/relationships/hyperlink" Target="data:Setembro/2010" TargetMode="External" /><Relationship Id="rId1183" Type="http://schemas.openxmlformats.org/officeDocument/2006/relationships/hyperlink" Target="data:Setembro/2010" TargetMode="External" /><Relationship Id="rId1184" Type="http://schemas.openxmlformats.org/officeDocument/2006/relationships/hyperlink" Target="data:Setembro/2010" TargetMode="External" /><Relationship Id="rId1185" Type="http://schemas.openxmlformats.org/officeDocument/2006/relationships/hyperlink" Target="data:Setembro/2010" TargetMode="External" /><Relationship Id="rId1186" Type="http://schemas.openxmlformats.org/officeDocument/2006/relationships/hyperlink" Target="data:Setembro/2010" TargetMode="External" /><Relationship Id="rId1187" Type="http://schemas.openxmlformats.org/officeDocument/2006/relationships/hyperlink" Target="data:Setembro/2010" TargetMode="External" /><Relationship Id="rId1188" Type="http://schemas.openxmlformats.org/officeDocument/2006/relationships/hyperlink" Target="data:Setembro/2010" TargetMode="External" /><Relationship Id="rId1189" Type="http://schemas.openxmlformats.org/officeDocument/2006/relationships/hyperlink" Target="data:Setembro/2010" TargetMode="External" /><Relationship Id="rId1190" Type="http://schemas.openxmlformats.org/officeDocument/2006/relationships/hyperlink" Target="data:Setembro/2010" TargetMode="External" /><Relationship Id="rId1191" Type="http://schemas.openxmlformats.org/officeDocument/2006/relationships/hyperlink" Target="data:Setembro/2010" TargetMode="External" /><Relationship Id="rId1192" Type="http://schemas.openxmlformats.org/officeDocument/2006/relationships/hyperlink" Target="data:Setembro/2010" TargetMode="External" /><Relationship Id="rId1193" Type="http://schemas.openxmlformats.org/officeDocument/2006/relationships/hyperlink" Target="data:Setembro/2010" TargetMode="External" /><Relationship Id="rId1194" Type="http://schemas.openxmlformats.org/officeDocument/2006/relationships/hyperlink" Target="data:Setembro/2010" TargetMode="External" /><Relationship Id="rId1195" Type="http://schemas.openxmlformats.org/officeDocument/2006/relationships/hyperlink" Target="data:Setembro/2010" TargetMode="External" /><Relationship Id="rId1196" Type="http://schemas.openxmlformats.org/officeDocument/2006/relationships/hyperlink" Target="data:Setembro/2010" TargetMode="External" /><Relationship Id="rId1197" Type="http://schemas.openxmlformats.org/officeDocument/2006/relationships/hyperlink" Target="data:Setembro/2010" TargetMode="External" /><Relationship Id="rId1198" Type="http://schemas.openxmlformats.org/officeDocument/2006/relationships/hyperlink" Target="data:Setembro/2010" TargetMode="External" /><Relationship Id="rId1199" Type="http://schemas.openxmlformats.org/officeDocument/2006/relationships/hyperlink" Target="data:Setembro/2010" TargetMode="External" /><Relationship Id="rId1200" Type="http://schemas.openxmlformats.org/officeDocument/2006/relationships/hyperlink" Target="data:Setembro/2010" TargetMode="External" /><Relationship Id="rId1201" Type="http://schemas.openxmlformats.org/officeDocument/2006/relationships/hyperlink" Target="data:Setembro/2010" TargetMode="External" /><Relationship Id="rId1202" Type="http://schemas.openxmlformats.org/officeDocument/2006/relationships/hyperlink" Target="data:Setembro/2010" TargetMode="External" /><Relationship Id="rId1203" Type="http://schemas.openxmlformats.org/officeDocument/2006/relationships/hyperlink" Target="data:Setembro/2010" TargetMode="External" /><Relationship Id="rId1204" Type="http://schemas.openxmlformats.org/officeDocument/2006/relationships/hyperlink" Target="data:Setembro/2010" TargetMode="External" /><Relationship Id="rId1205" Type="http://schemas.openxmlformats.org/officeDocument/2006/relationships/hyperlink" Target="data:Setembro/2010" TargetMode="External" /><Relationship Id="rId1206" Type="http://schemas.openxmlformats.org/officeDocument/2006/relationships/hyperlink" Target="data:Setembro/2010" TargetMode="External" /><Relationship Id="rId1207" Type="http://schemas.openxmlformats.org/officeDocument/2006/relationships/hyperlink" Target="data:Setembro/2010" TargetMode="External" /><Relationship Id="rId1208" Type="http://schemas.openxmlformats.org/officeDocument/2006/relationships/hyperlink" Target="data:Setembro/2010" TargetMode="External" /><Relationship Id="rId1209" Type="http://schemas.openxmlformats.org/officeDocument/2006/relationships/hyperlink" Target="data:Setembro/2010" TargetMode="External" /><Relationship Id="rId1210" Type="http://schemas.openxmlformats.org/officeDocument/2006/relationships/hyperlink" Target="data:Setembro/2010" TargetMode="External" /><Relationship Id="rId1211" Type="http://schemas.openxmlformats.org/officeDocument/2006/relationships/hyperlink" Target="data:Setembro/2010" TargetMode="External" /><Relationship Id="rId1212" Type="http://schemas.openxmlformats.org/officeDocument/2006/relationships/hyperlink" Target="data:Setembro/2010" TargetMode="External" /><Relationship Id="rId1213" Type="http://schemas.openxmlformats.org/officeDocument/2006/relationships/hyperlink" Target="data:Setembro/2010" TargetMode="External" /><Relationship Id="rId1214" Type="http://schemas.openxmlformats.org/officeDocument/2006/relationships/hyperlink" Target="data:Setembro/2010" TargetMode="External" /><Relationship Id="rId1215" Type="http://schemas.openxmlformats.org/officeDocument/2006/relationships/hyperlink" Target="data:Setembro/2010" TargetMode="External" /><Relationship Id="rId1216" Type="http://schemas.openxmlformats.org/officeDocument/2006/relationships/hyperlink" Target="data:Setembro/2010" TargetMode="External" /><Relationship Id="rId1217" Type="http://schemas.openxmlformats.org/officeDocument/2006/relationships/hyperlink" Target="data:Setembro/2010" TargetMode="External" /><Relationship Id="rId1218" Type="http://schemas.openxmlformats.org/officeDocument/2006/relationships/hyperlink" Target="data:Setembro/2010" TargetMode="External" /><Relationship Id="rId1219" Type="http://schemas.openxmlformats.org/officeDocument/2006/relationships/hyperlink" Target="data:Setembro/2010" TargetMode="External" /><Relationship Id="rId1220" Type="http://schemas.openxmlformats.org/officeDocument/2006/relationships/hyperlink" Target="data:Setembro/2010" TargetMode="External" /><Relationship Id="rId1221" Type="http://schemas.openxmlformats.org/officeDocument/2006/relationships/hyperlink" Target="data:Setembro/2010" TargetMode="External" /><Relationship Id="rId1222" Type="http://schemas.openxmlformats.org/officeDocument/2006/relationships/hyperlink" Target="data:Setembro/2010" TargetMode="External" /><Relationship Id="rId1223" Type="http://schemas.openxmlformats.org/officeDocument/2006/relationships/hyperlink" Target="data:Setembro/2010" TargetMode="External" /><Relationship Id="rId1224" Type="http://schemas.openxmlformats.org/officeDocument/2006/relationships/hyperlink" Target="data:Setembro/2010" TargetMode="External" /><Relationship Id="rId1225" Type="http://schemas.openxmlformats.org/officeDocument/2006/relationships/hyperlink" Target="data:Setembro/2010" TargetMode="External" /><Relationship Id="rId1226" Type="http://schemas.openxmlformats.org/officeDocument/2006/relationships/hyperlink" Target="data:Setembro/2010" TargetMode="External" /><Relationship Id="rId1227" Type="http://schemas.openxmlformats.org/officeDocument/2006/relationships/hyperlink" Target="data:Setembro/2010" TargetMode="External" /><Relationship Id="rId1228" Type="http://schemas.openxmlformats.org/officeDocument/2006/relationships/hyperlink" Target="data:Setembro/2010" TargetMode="External" /><Relationship Id="rId1229" Type="http://schemas.openxmlformats.org/officeDocument/2006/relationships/hyperlink" Target="data:Setembro/2010" TargetMode="External" /><Relationship Id="rId1230" Type="http://schemas.openxmlformats.org/officeDocument/2006/relationships/hyperlink" Target="data:Setembro/2010" TargetMode="External" /><Relationship Id="rId1231" Type="http://schemas.openxmlformats.org/officeDocument/2006/relationships/hyperlink" Target="data:Setembro/2010" TargetMode="External" /><Relationship Id="rId1232" Type="http://schemas.openxmlformats.org/officeDocument/2006/relationships/hyperlink" Target="data:Setembro/2010" TargetMode="External" /><Relationship Id="rId1233" Type="http://schemas.openxmlformats.org/officeDocument/2006/relationships/hyperlink" Target="data:Setembro/2010" TargetMode="External" /><Relationship Id="rId1234" Type="http://schemas.openxmlformats.org/officeDocument/2006/relationships/hyperlink" Target="data:Setembro/2010" TargetMode="External" /><Relationship Id="rId1235" Type="http://schemas.openxmlformats.org/officeDocument/2006/relationships/hyperlink" Target="data:Setembro/2010" TargetMode="External" /><Relationship Id="rId1236" Type="http://schemas.openxmlformats.org/officeDocument/2006/relationships/hyperlink" Target="data:Setembro/2010" TargetMode="External" /><Relationship Id="rId1237" Type="http://schemas.openxmlformats.org/officeDocument/2006/relationships/hyperlink" Target="data:Setembro/2010" TargetMode="External" /><Relationship Id="rId1238" Type="http://schemas.openxmlformats.org/officeDocument/2006/relationships/hyperlink" Target="data:Setembro/2010" TargetMode="External" /><Relationship Id="rId1239" Type="http://schemas.openxmlformats.org/officeDocument/2006/relationships/hyperlink" Target="data:Setembro/2010" TargetMode="External" /><Relationship Id="rId1240" Type="http://schemas.openxmlformats.org/officeDocument/2006/relationships/hyperlink" Target="data:Setembro/2010" TargetMode="External" /><Relationship Id="rId1241" Type="http://schemas.openxmlformats.org/officeDocument/2006/relationships/hyperlink" Target="data:Setembro/2010" TargetMode="External" /><Relationship Id="rId1242" Type="http://schemas.openxmlformats.org/officeDocument/2006/relationships/hyperlink" Target="data:Setembro/2010" TargetMode="External" /><Relationship Id="rId1243" Type="http://schemas.openxmlformats.org/officeDocument/2006/relationships/hyperlink" Target="data:Setembro/2010" TargetMode="External" /><Relationship Id="rId1244" Type="http://schemas.openxmlformats.org/officeDocument/2006/relationships/hyperlink" Target="data:Setembro/2010" TargetMode="External" /><Relationship Id="rId1245" Type="http://schemas.openxmlformats.org/officeDocument/2006/relationships/hyperlink" Target="data:Setembro/2010" TargetMode="External" /><Relationship Id="rId1246" Type="http://schemas.openxmlformats.org/officeDocument/2006/relationships/hyperlink" Target="data:Setembro/2010" TargetMode="External" /><Relationship Id="rId1247" Type="http://schemas.openxmlformats.org/officeDocument/2006/relationships/hyperlink" Target="data:Setembro/2010" TargetMode="External" /><Relationship Id="rId1248" Type="http://schemas.openxmlformats.org/officeDocument/2006/relationships/hyperlink" Target="data:Setembro/2010" TargetMode="External" /><Relationship Id="rId1249" Type="http://schemas.openxmlformats.org/officeDocument/2006/relationships/hyperlink" Target="data:Setembro/2010" TargetMode="External" /><Relationship Id="rId1250" Type="http://schemas.openxmlformats.org/officeDocument/2006/relationships/hyperlink" Target="data:Setembro/2010" TargetMode="External" /><Relationship Id="rId1251" Type="http://schemas.openxmlformats.org/officeDocument/2006/relationships/hyperlink" Target="data:Setembro/2010" TargetMode="External" /><Relationship Id="rId1252" Type="http://schemas.openxmlformats.org/officeDocument/2006/relationships/hyperlink" Target="data:Setembro/2010" TargetMode="External" /><Relationship Id="rId1253" Type="http://schemas.openxmlformats.org/officeDocument/2006/relationships/hyperlink" Target="data:Setembro/2010" TargetMode="External" /><Relationship Id="rId1254" Type="http://schemas.openxmlformats.org/officeDocument/2006/relationships/hyperlink" Target="data:Setembro/2010" TargetMode="External" /><Relationship Id="rId1255" Type="http://schemas.openxmlformats.org/officeDocument/2006/relationships/hyperlink" Target="data:Setembro/2010" TargetMode="External" /><Relationship Id="rId1256" Type="http://schemas.openxmlformats.org/officeDocument/2006/relationships/hyperlink" Target="data:Setembro/2010" TargetMode="External" /><Relationship Id="rId1257" Type="http://schemas.openxmlformats.org/officeDocument/2006/relationships/hyperlink" Target="data:Setembro/2010" TargetMode="External" /><Relationship Id="rId1258" Type="http://schemas.openxmlformats.org/officeDocument/2006/relationships/hyperlink" Target="data:Setembro/2010" TargetMode="External" /><Relationship Id="rId1259" Type="http://schemas.openxmlformats.org/officeDocument/2006/relationships/hyperlink" Target="data:Setembro/2010" TargetMode="External" /><Relationship Id="rId1260" Type="http://schemas.openxmlformats.org/officeDocument/2006/relationships/hyperlink" Target="data:Setembro/2010" TargetMode="External" /><Relationship Id="rId1261" Type="http://schemas.openxmlformats.org/officeDocument/2006/relationships/hyperlink" Target="data:Setembro/2010" TargetMode="External" /><Relationship Id="rId1262" Type="http://schemas.openxmlformats.org/officeDocument/2006/relationships/hyperlink" Target="data:Setembro/2010" TargetMode="External" /><Relationship Id="rId1263" Type="http://schemas.openxmlformats.org/officeDocument/2006/relationships/hyperlink" Target="data:Setembro/2010" TargetMode="External" /><Relationship Id="rId1264" Type="http://schemas.openxmlformats.org/officeDocument/2006/relationships/hyperlink" Target="data:Setembro/2010" TargetMode="External" /><Relationship Id="rId1265" Type="http://schemas.openxmlformats.org/officeDocument/2006/relationships/hyperlink" Target="data:Setembro/2010" TargetMode="External" /><Relationship Id="rId1266" Type="http://schemas.openxmlformats.org/officeDocument/2006/relationships/hyperlink" Target="data:Setembro/2010" TargetMode="External" /><Relationship Id="rId1267" Type="http://schemas.openxmlformats.org/officeDocument/2006/relationships/hyperlink" Target="data:Setembro/2010" TargetMode="External" /><Relationship Id="rId1268" Type="http://schemas.openxmlformats.org/officeDocument/2006/relationships/hyperlink" Target="data:Setembro/2010" TargetMode="External" /><Relationship Id="rId1269" Type="http://schemas.openxmlformats.org/officeDocument/2006/relationships/hyperlink" Target="data:Setembro/2010" TargetMode="External" /><Relationship Id="rId1270" Type="http://schemas.openxmlformats.org/officeDocument/2006/relationships/hyperlink" Target="data:Setembro/2010" TargetMode="External" /><Relationship Id="rId1271" Type="http://schemas.openxmlformats.org/officeDocument/2006/relationships/hyperlink" Target="data:Setembro/2010" TargetMode="External" /><Relationship Id="rId1272" Type="http://schemas.openxmlformats.org/officeDocument/2006/relationships/hyperlink" Target="data:Setembro/2010" TargetMode="External" /><Relationship Id="rId1273" Type="http://schemas.openxmlformats.org/officeDocument/2006/relationships/hyperlink" Target="data:Setembro/2010" TargetMode="External" /><Relationship Id="rId1274" Type="http://schemas.openxmlformats.org/officeDocument/2006/relationships/hyperlink" Target="data:Setembro/2010" TargetMode="External" /><Relationship Id="rId1275" Type="http://schemas.openxmlformats.org/officeDocument/2006/relationships/hyperlink" Target="data:Setembro/2010" TargetMode="External" /><Relationship Id="rId1276" Type="http://schemas.openxmlformats.org/officeDocument/2006/relationships/hyperlink" Target="data:Setembro/2010" TargetMode="External" /><Relationship Id="rId1277" Type="http://schemas.openxmlformats.org/officeDocument/2006/relationships/hyperlink" Target="data:Setembro/2010" TargetMode="External" /><Relationship Id="rId1278" Type="http://schemas.openxmlformats.org/officeDocument/2006/relationships/hyperlink" Target="data:Setembro/2010" TargetMode="External" /><Relationship Id="rId1279" Type="http://schemas.openxmlformats.org/officeDocument/2006/relationships/hyperlink" Target="data:Setembro/2010" TargetMode="External" /><Relationship Id="rId1280" Type="http://schemas.openxmlformats.org/officeDocument/2006/relationships/hyperlink" Target="data:Setembro/2010" TargetMode="External" /><Relationship Id="rId1281" Type="http://schemas.openxmlformats.org/officeDocument/2006/relationships/hyperlink" Target="data:Setembro/2010" TargetMode="External" /><Relationship Id="rId1282" Type="http://schemas.openxmlformats.org/officeDocument/2006/relationships/hyperlink" Target="data:Setembro/2010" TargetMode="External" /><Relationship Id="rId1283" Type="http://schemas.openxmlformats.org/officeDocument/2006/relationships/hyperlink" Target="data:Setembro/2010" TargetMode="External" /><Relationship Id="rId1284" Type="http://schemas.openxmlformats.org/officeDocument/2006/relationships/hyperlink" Target="data:Setembro/2010" TargetMode="External" /><Relationship Id="rId1285" Type="http://schemas.openxmlformats.org/officeDocument/2006/relationships/hyperlink" Target="data:Setembro/2010" TargetMode="External" /><Relationship Id="rId1286" Type="http://schemas.openxmlformats.org/officeDocument/2006/relationships/hyperlink" Target="data:Setembro/2010" TargetMode="External" /><Relationship Id="rId1287" Type="http://schemas.openxmlformats.org/officeDocument/2006/relationships/hyperlink" Target="data:Setembro/2010" TargetMode="External" /><Relationship Id="rId1288" Type="http://schemas.openxmlformats.org/officeDocument/2006/relationships/hyperlink" Target="data:Setembro/2010" TargetMode="External" /><Relationship Id="rId1289" Type="http://schemas.openxmlformats.org/officeDocument/2006/relationships/hyperlink" Target="data:Setembro/2010" TargetMode="External" /><Relationship Id="rId1290" Type="http://schemas.openxmlformats.org/officeDocument/2006/relationships/hyperlink" Target="data:Setembro/2010" TargetMode="External" /><Relationship Id="rId1291" Type="http://schemas.openxmlformats.org/officeDocument/2006/relationships/hyperlink" Target="data:Setembro/2010" TargetMode="External" /><Relationship Id="rId1292" Type="http://schemas.openxmlformats.org/officeDocument/2006/relationships/hyperlink" Target="data:Setembro/2010" TargetMode="External" /><Relationship Id="rId1293" Type="http://schemas.openxmlformats.org/officeDocument/2006/relationships/hyperlink" Target="data:Setembro/2010" TargetMode="External" /><Relationship Id="rId1294" Type="http://schemas.openxmlformats.org/officeDocument/2006/relationships/hyperlink" Target="data:Setembro/2010" TargetMode="External" /><Relationship Id="rId1295" Type="http://schemas.openxmlformats.org/officeDocument/2006/relationships/hyperlink" Target="data:Setembro/2010" TargetMode="External" /><Relationship Id="rId1296" Type="http://schemas.openxmlformats.org/officeDocument/2006/relationships/hyperlink" Target="data:Setembro/2010" TargetMode="External" /><Relationship Id="rId1297" Type="http://schemas.openxmlformats.org/officeDocument/2006/relationships/hyperlink" Target="data:Setembro/2010" TargetMode="External" /><Relationship Id="rId1298" Type="http://schemas.openxmlformats.org/officeDocument/2006/relationships/hyperlink" Target="data:Setembro/2010" TargetMode="External" /><Relationship Id="rId1299" Type="http://schemas.openxmlformats.org/officeDocument/2006/relationships/hyperlink" Target="data:Setembro/2010" TargetMode="External" /><Relationship Id="rId1300" Type="http://schemas.openxmlformats.org/officeDocument/2006/relationships/hyperlink" Target="data:Setembro/2010" TargetMode="External" /><Relationship Id="rId1301" Type="http://schemas.openxmlformats.org/officeDocument/2006/relationships/hyperlink" Target="data:Setembro/2010" TargetMode="External" /><Relationship Id="rId1302" Type="http://schemas.openxmlformats.org/officeDocument/2006/relationships/hyperlink" Target="data:Setembro/2010" TargetMode="External" /><Relationship Id="rId1303" Type="http://schemas.openxmlformats.org/officeDocument/2006/relationships/hyperlink" Target="data:Setembro/2010" TargetMode="External" /><Relationship Id="rId1304" Type="http://schemas.openxmlformats.org/officeDocument/2006/relationships/hyperlink" Target="data:Setembro/2010" TargetMode="External" /><Relationship Id="rId1305" Type="http://schemas.openxmlformats.org/officeDocument/2006/relationships/hyperlink" Target="data:Setembro/2010" TargetMode="External" /><Relationship Id="rId1306" Type="http://schemas.openxmlformats.org/officeDocument/2006/relationships/hyperlink" Target="data:Setembro/2010" TargetMode="External" /><Relationship Id="rId1307" Type="http://schemas.openxmlformats.org/officeDocument/2006/relationships/hyperlink" Target="data:Setembro/2010" TargetMode="External" /><Relationship Id="rId1308" Type="http://schemas.openxmlformats.org/officeDocument/2006/relationships/hyperlink" Target="data:Setembro/2010" TargetMode="External" /><Relationship Id="rId1309" Type="http://schemas.openxmlformats.org/officeDocument/2006/relationships/hyperlink" Target="data:Setembro/2010" TargetMode="External" /><Relationship Id="rId1310" Type="http://schemas.openxmlformats.org/officeDocument/2006/relationships/hyperlink" Target="data:Setembro/2010" TargetMode="External" /><Relationship Id="rId1311" Type="http://schemas.openxmlformats.org/officeDocument/2006/relationships/hyperlink" Target="data:Setembro/2010" TargetMode="External" /><Relationship Id="rId1312" Type="http://schemas.openxmlformats.org/officeDocument/2006/relationships/hyperlink" Target="data:Setembro/2010" TargetMode="External" /><Relationship Id="rId1313" Type="http://schemas.openxmlformats.org/officeDocument/2006/relationships/hyperlink" Target="data:Setembro/2010" TargetMode="External" /><Relationship Id="rId1314" Type="http://schemas.openxmlformats.org/officeDocument/2006/relationships/hyperlink" Target="data:Setembro/2010" TargetMode="External" /><Relationship Id="rId1315" Type="http://schemas.openxmlformats.org/officeDocument/2006/relationships/hyperlink" Target="data:Setembro/2010" TargetMode="External" /><Relationship Id="rId1316" Type="http://schemas.openxmlformats.org/officeDocument/2006/relationships/hyperlink" Target="data:Setembro/2010" TargetMode="External" /><Relationship Id="rId1317" Type="http://schemas.openxmlformats.org/officeDocument/2006/relationships/hyperlink" Target="data:Setembro/2010" TargetMode="External" /><Relationship Id="rId1318" Type="http://schemas.openxmlformats.org/officeDocument/2006/relationships/hyperlink" Target="data:Setembro/2010" TargetMode="External" /><Relationship Id="rId1319" Type="http://schemas.openxmlformats.org/officeDocument/2006/relationships/hyperlink" Target="data:Setembro/2010" TargetMode="External" /><Relationship Id="rId1320" Type="http://schemas.openxmlformats.org/officeDocument/2006/relationships/hyperlink" Target="data:Setembro/2010" TargetMode="External" /><Relationship Id="rId1321" Type="http://schemas.openxmlformats.org/officeDocument/2006/relationships/hyperlink" Target="data:Setembro/2010" TargetMode="External" /><Relationship Id="rId1322" Type="http://schemas.openxmlformats.org/officeDocument/2006/relationships/hyperlink" Target="data:Setembro/2010" TargetMode="External" /><Relationship Id="rId1323" Type="http://schemas.openxmlformats.org/officeDocument/2006/relationships/hyperlink" Target="data:Setembro/2010" TargetMode="External" /><Relationship Id="rId1324" Type="http://schemas.openxmlformats.org/officeDocument/2006/relationships/hyperlink" Target="data:Setembro/2010" TargetMode="External" /><Relationship Id="rId1325" Type="http://schemas.openxmlformats.org/officeDocument/2006/relationships/hyperlink" Target="data:Setembro/2010" TargetMode="External" /><Relationship Id="rId1326" Type="http://schemas.openxmlformats.org/officeDocument/2006/relationships/hyperlink" Target="data:Setembro/2010" TargetMode="External" /><Relationship Id="rId1327" Type="http://schemas.openxmlformats.org/officeDocument/2006/relationships/hyperlink" Target="data:Setembro/2010" TargetMode="External" /><Relationship Id="rId1328" Type="http://schemas.openxmlformats.org/officeDocument/2006/relationships/hyperlink" Target="data:Setembro/2010" TargetMode="External" /><Relationship Id="rId1329" Type="http://schemas.openxmlformats.org/officeDocument/2006/relationships/hyperlink" Target="data:Setembro/2010" TargetMode="External" /><Relationship Id="rId1330" Type="http://schemas.openxmlformats.org/officeDocument/2006/relationships/hyperlink" Target="data:Setembro/2010" TargetMode="External" /><Relationship Id="rId1331" Type="http://schemas.openxmlformats.org/officeDocument/2006/relationships/hyperlink" Target="data:Setembro/2010" TargetMode="External" /><Relationship Id="rId1332" Type="http://schemas.openxmlformats.org/officeDocument/2006/relationships/hyperlink" Target="data:Setembro/2010" TargetMode="External" /><Relationship Id="rId1333" Type="http://schemas.openxmlformats.org/officeDocument/2006/relationships/hyperlink" Target="data:Setembro/2010" TargetMode="External" /><Relationship Id="rId1334" Type="http://schemas.openxmlformats.org/officeDocument/2006/relationships/hyperlink" Target="data:Setembro/2010" TargetMode="External" /><Relationship Id="rId1335" Type="http://schemas.openxmlformats.org/officeDocument/2006/relationships/hyperlink" Target="data:Setembro/2010" TargetMode="External" /><Relationship Id="rId1336" Type="http://schemas.openxmlformats.org/officeDocument/2006/relationships/hyperlink" Target="data:Setembro/2010" TargetMode="External" /><Relationship Id="rId1337" Type="http://schemas.openxmlformats.org/officeDocument/2006/relationships/hyperlink" Target="data:Setembro/2010" TargetMode="External" /><Relationship Id="rId1338" Type="http://schemas.openxmlformats.org/officeDocument/2006/relationships/hyperlink" Target="data:Setembro/2010" TargetMode="External" /><Relationship Id="rId1339" Type="http://schemas.openxmlformats.org/officeDocument/2006/relationships/hyperlink" Target="data:Setembro/2010" TargetMode="External" /><Relationship Id="rId1340" Type="http://schemas.openxmlformats.org/officeDocument/2006/relationships/hyperlink" Target="data:Setembro/2010" TargetMode="External" /><Relationship Id="rId1341" Type="http://schemas.openxmlformats.org/officeDocument/2006/relationships/hyperlink" Target="data:Setembro/2010" TargetMode="External" /><Relationship Id="rId1342" Type="http://schemas.openxmlformats.org/officeDocument/2006/relationships/hyperlink" Target="data:Setembro/2010" TargetMode="External" /><Relationship Id="rId1343" Type="http://schemas.openxmlformats.org/officeDocument/2006/relationships/hyperlink" Target="data:Setembro/2010" TargetMode="External" /><Relationship Id="rId1344" Type="http://schemas.openxmlformats.org/officeDocument/2006/relationships/hyperlink" Target="data:Setembro/2010" TargetMode="External" /><Relationship Id="rId1345" Type="http://schemas.openxmlformats.org/officeDocument/2006/relationships/hyperlink" Target="data:Setembro/2010" TargetMode="External" /><Relationship Id="rId1346" Type="http://schemas.openxmlformats.org/officeDocument/2006/relationships/hyperlink" Target="data:Setembro/2010" TargetMode="External" /><Relationship Id="rId1347" Type="http://schemas.openxmlformats.org/officeDocument/2006/relationships/hyperlink" Target="data:Setembro/2010" TargetMode="External" /><Relationship Id="rId1348" Type="http://schemas.openxmlformats.org/officeDocument/2006/relationships/hyperlink" Target="data:Setembro/2010" TargetMode="External" /><Relationship Id="rId1349" Type="http://schemas.openxmlformats.org/officeDocument/2006/relationships/hyperlink" Target="data:Setembro/2010" TargetMode="External" /><Relationship Id="rId1350" Type="http://schemas.openxmlformats.org/officeDocument/2006/relationships/hyperlink" Target="data:Setembro/2010" TargetMode="External" /><Relationship Id="rId1351" Type="http://schemas.openxmlformats.org/officeDocument/2006/relationships/hyperlink" Target="data:Setembro/2010" TargetMode="External" /><Relationship Id="rId1352" Type="http://schemas.openxmlformats.org/officeDocument/2006/relationships/hyperlink" Target="data:Setembro/2010" TargetMode="External" /><Relationship Id="rId1353" Type="http://schemas.openxmlformats.org/officeDocument/2006/relationships/hyperlink" Target="data:Setembro/2010" TargetMode="External" /><Relationship Id="rId1354" Type="http://schemas.openxmlformats.org/officeDocument/2006/relationships/hyperlink" Target="data:Setembro/2010" TargetMode="External" /><Relationship Id="rId1355" Type="http://schemas.openxmlformats.org/officeDocument/2006/relationships/hyperlink" Target="data:Setembro/2010" TargetMode="External" /><Relationship Id="rId1356" Type="http://schemas.openxmlformats.org/officeDocument/2006/relationships/hyperlink" Target="data:Setembro/2010" TargetMode="External" /><Relationship Id="rId1357" Type="http://schemas.openxmlformats.org/officeDocument/2006/relationships/hyperlink" Target="data:Setembro/2010" TargetMode="External" /><Relationship Id="rId1358" Type="http://schemas.openxmlformats.org/officeDocument/2006/relationships/hyperlink" Target="data:Setembro/2010" TargetMode="External" /><Relationship Id="rId1359" Type="http://schemas.openxmlformats.org/officeDocument/2006/relationships/hyperlink" Target="data:Setembro/2010" TargetMode="External" /><Relationship Id="rId1360" Type="http://schemas.openxmlformats.org/officeDocument/2006/relationships/hyperlink" Target="data:Setembro/2010" TargetMode="External" /><Relationship Id="rId1361" Type="http://schemas.openxmlformats.org/officeDocument/2006/relationships/hyperlink" Target="data:Setembro/2010" TargetMode="External" /><Relationship Id="rId1362" Type="http://schemas.openxmlformats.org/officeDocument/2006/relationships/hyperlink" Target="data:Setembro/2010" TargetMode="External" /><Relationship Id="rId1363" Type="http://schemas.openxmlformats.org/officeDocument/2006/relationships/hyperlink" Target="data:Setembro/2010" TargetMode="External" /><Relationship Id="rId1364" Type="http://schemas.openxmlformats.org/officeDocument/2006/relationships/hyperlink" Target="data:Setembro/2010" TargetMode="External" /><Relationship Id="rId1365" Type="http://schemas.openxmlformats.org/officeDocument/2006/relationships/hyperlink" Target="data:Setembro/2010" TargetMode="External" /><Relationship Id="rId1366" Type="http://schemas.openxmlformats.org/officeDocument/2006/relationships/hyperlink" Target="data:Setembro/2010" TargetMode="External" /><Relationship Id="rId1367" Type="http://schemas.openxmlformats.org/officeDocument/2006/relationships/hyperlink" Target="data:Setembro/2010" TargetMode="External" /><Relationship Id="rId1368" Type="http://schemas.openxmlformats.org/officeDocument/2006/relationships/hyperlink" Target="data:Setembro/2010" TargetMode="External" /><Relationship Id="rId1369" Type="http://schemas.openxmlformats.org/officeDocument/2006/relationships/hyperlink" Target="data:Setembro/2010" TargetMode="External" /><Relationship Id="rId1370" Type="http://schemas.openxmlformats.org/officeDocument/2006/relationships/hyperlink" Target="data:Setembro/2010" TargetMode="External" /><Relationship Id="rId1371" Type="http://schemas.openxmlformats.org/officeDocument/2006/relationships/hyperlink" Target="data:Setembro/2010" TargetMode="External" /><Relationship Id="rId1372" Type="http://schemas.openxmlformats.org/officeDocument/2006/relationships/hyperlink" Target="data:Setembro/2010" TargetMode="External" /><Relationship Id="rId1373" Type="http://schemas.openxmlformats.org/officeDocument/2006/relationships/hyperlink" Target="data:Setembro/2010" TargetMode="External" /><Relationship Id="rId1374" Type="http://schemas.openxmlformats.org/officeDocument/2006/relationships/hyperlink" Target="data:Setembro/2010" TargetMode="External" /><Relationship Id="rId1375" Type="http://schemas.openxmlformats.org/officeDocument/2006/relationships/hyperlink" Target="data:Setembro/2010" TargetMode="External" /><Relationship Id="rId1376" Type="http://schemas.openxmlformats.org/officeDocument/2006/relationships/hyperlink" Target="data:Setembro/2010" TargetMode="External" /><Relationship Id="rId1377" Type="http://schemas.openxmlformats.org/officeDocument/2006/relationships/hyperlink" Target="data:Setembro/2010" TargetMode="External" /><Relationship Id="rId1378" Type="http://schemas.openxmlformats.org/officeDocument/2006/relationships/hyperlink" Target="data:Setembro/2010" TargetMode="External" /><Relationship Id="rId1379" Type="http://schemas.openxmlformats.org/officeDocument/2006/relationships/hyperlink" Target="data:Setembro/2010" TargetMode="External" /><Relationship Id="rId1380" Type="http://schemas.openxmlformats.org/officeDocument/2006/relationships/hyperlink" Target="data:Setembro/2010" TargetMode="External" /><Relationship Id="rId1381" Type="http://schemas.openxmlformats.org/officeDocument/2006/relationships/hyperlink" Target="data:Setembro/2010" TargetMode="External" /><Relationship Id="rId1382" Type="http://schemas.openxmlformats.org/officeDocument/2006/relationships/hyperlink" Target="data:Setembro/2010" TargetMode="External" /><Relationship Id="rId1383" Type="http://schemas.openxmlformats.org/officeDocument/2006/relationships/hyperlink" Target="data:Setembro/2010" TargetMode="External" /><Relationship Id="rId1384" Type="http://schemas.openxmlformats.org/officeDocument/2006/relationships/hyperlink" Target="data:Setembro/2010" TargetMode="External" /><Relationship Id="rId1385" Type="http://schemas.openxmlformats.org/officeDocument/2006/relationships/hyperlink" Target="data:Setembro/2010" TargetMode="External" /><Relationship Id="rId1386" Type="http://schemas.openxmlformats.org/officeDocument/2006/relationships/hyperlink" Target="data:Setembro/2010" TargetMode="External" /><Relationship Id="rId1387" Type="http://schemas.openxmlformats.org/officeDocument/2006/relationships/hyperlink" Target="data:Setembro/2010" TargetMode="External" /><Relationship Id="rId1388" Type="http://schemas.openxmlformats.org/officeDocument/2006/relationships/hyperlink" Target="data:Setembro/2010" TargetMode="External" /><Relationship Id="rId1389" Type="http://schemas.openxmlformats.org/officeDocument/2006/relationships/hyperlink" Target="data:Setembro/2010" TargetMode="External" /><Relationship Id="rId1390" Type="http://schemas.openxmlformats.org/officeDocument/2006/relationships/drawing" Target="../drawings/drawing3.xml" /><Relationship Id="rId139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09"/>
  <sheetViews>
    <sheetView tabSelected="1" view="pageBreakPreview" zoomScaleSheetLayoutView="100" zoomScalePageLayoutView="0" workbookViewId="0" topLeftCell="A1">
      <pane ySplit="7" topLeftCell="A8" activePane="bottomLeft" state="frozen"/>
      <selection pane="topLeft" activeCell="A1" sqref="A1"/>
      <selection pane="bottomLeft" activeCell="A144" sqref="A144:H154"/>
    </sheetView>
  </sheetViews>
  <sheetFormatPr defaultColWidth="9.140625" defaultRowHeight="12.75"/>
  <cols>
    <col min="1" max="1" width="13.28125" style="0" customWidth="1"/>
    <col min="2" max="2" width="6.8515625" style="0" customWidth="1"/>
    <col min="3" max="3" width="44.57421875" style="0" customWidth="1"/>
    <col min="4" max="4" width="7.7109375" style="0" customWidth="1"/>
    <col min="5" max="5" width="10.00390625" style="0" customWidth="1"/>
    <col min="6" max="6" width="11.421875" style="75" customWidth="1"/>
    <col min="7" max="7" width="8.00390625" style="0" customWidth="1"/>
    <col min="8" max="8" width="11.28125" style="0" customWidth="1"/>
    <col min="9" max="9" width="12.8515625" style="0" customWidth="1"/>
  </cols>
  <sheetData>
    <row r="1" spans="1:9" ht="12.75">
      <c r="A1" s="50" t="s">
        <v>0</v>
      </c>
      <c r="B1" s="51"/>
      <c r="C1" s="52"/>
      <c r="D1" s="52"/>
      <c r="E1" s="52"/>
      <c r="F1" s="68"/>
      <c r="G1" s="52"/>
      <c r="H1" s="52"/>
      <c r="I1" s="53"/>
    </row>
    <row r="2" spans="1:9" ht="12.75">
      <c r="A2" s="54" t="s">
        <v>24</v>
      </c>
      <c r="B2" s="55"/>
      <c r="C2" s="56"/>
      <c r="D2" s="56"/>
      <c r="E2" s="55" t="s">
        <v>179</v>
      </c>
      <c r="F2" s="69"/>
      <c r="G2" s="56"/>
      <c r="H2" s="56"/>
      <c r="I2" s="57"/>
    </row>
    <row r="3" spans="1:9" ht="12.75">
      <c r="A3" s="270" t="s">
        <v>178</v>
      </c>
      <c r="B3" s="271"/>
      <c r="C3" s="271"/>
      <c r="D3" s="271"/>
      <c r="E3" s="55" t="s">
        <v>180</v>
      </c>
      <c r="F3" s="69"/>
      <c r="G3" s="56"/>
      <c r="H3" s="56"/>
      <c r="I3" s="57"/>
    </row>
    <row r="4" spans="1:9" ht="12.75">
      <c r="A4" s="272" t="s">
        <v>72</v>
      </c>
      <c r="B4" s="273"/>
      <c r="C4" s="273"/>
      <c r="D4" s="273"/>
      <c r="E4" s="55" t="s">
        <v>25</v>
      </c>
      <c r="F4" s="69"/>
      <c r="G4" s="56"/>
      <c r="H4" s="56"/>
      <c r="I4" s="57"/>
    </row>
    <row r="5" spans="1:9" ht="12.75">
      <c r="A5" s="54"/>
      <c r="B5" s="55"/>
      <c r="C5" s="58"/>
      <c r="D5" s="56"/>
      <c r="E5" s="56"/>
      <c r="F5" s="69"/>
      <c r="G5" s="56"/>
      <c r="H5" s="56"/>
      <c r="I5" s="57"/>
    </row>
    <row r="6" spans="1:9" ht="16.5" thickBot="1">
      <c r="A6" s="59"/>
      <c r="B6" s="60"/>
      <c r="C6" s="61" t="s">
        <v>1</v>
      </c>
      <c r="D6" s="60"/>
      <c r="E6" s="62" t="s">
        <v>177</v>
      </c>
      <c r="F6" s="70"/>
      <c r="G6" s="60"/>
      <c r="H6" s="60"/>
      <c r="I6" s="63"/>
    </row>
    <row r="7" spans="1:9" ht="24.75" thickTop="1">
      <c r="A7" s="64" t="s">
        <v>20</v>
      </c>
      <c r="B7" s="64" t="s">
        <v>2</v>
      </c>
      <c r="C7" s="64" t="s">
        <v>3</v>
      </c>
      <c r="D7" s="64" t="s">
        <v>4</v>
      </c>
      <c r="E7" s="64" t="s">
        <v>5</v>
      </c>
      <c r="F7" s="64" t="s">
        <v>26</v>
      </c>
      <c r="G7" s="64" t="s">
        <v>362</v>
      </c>
      <c r="H7" s="64" t="s">
        <v>27</v>
      </c>
      <c r="I7" s="64" t="s">
        <v>6</v>
      </c>
    </row>
    <row r="8" spans="1:9" s="163" customFormat="1" ht="12.75">
      <c r="A8" s="47"/>
      <c r="B8" s="48" t="s">
        <v>22</v>
      </c>
      <c r="C8" s="20" t="s">
        <v>39</v>
      </c>
      <c r="D8" s="49"/>
      <c r="E8" s="21"/>
      <c r="F8" s="71"/>
      <c r="G8" s="65"/>
      <c r="H8" s="65"/>
      <c r="I8" s="22">
        <f>ROUND(SUM(I9:I15),2)</f>
        <v>20174.68</v>
      </c>
    </row>
    <row r="9" spans="1:9" ht="48">
      <c r="A9" s="28" t="s">
        <v>32</v>
      </c>
      <c r="B9" s="26" t="s">
        <v>23</v>
      </c>
      <c r="C9" s="27" t="s">
        <v>33</v>
      </c>
      <c r="D9" s="81" t="s">
        <v>34</v>
      </c>
      <c r="E9" s="18">
        <f>'MEM CALC'!N9</f>
        <v>3</v>
      </c>
      <c r="F9" s="19">
        <v>172.77</v>
      </c>
      <c r="G9" s="92">
        <v>0.2882</v>
      </c>
      <c r="H9" s="23">
        <f>ROUND(F9*(1+G9),2)</f>
        <v>222.56</v>
      </c>
      <c r="I9" s="23">
        <f>ROUND(E9*H9,2)</f>
        <v>667.68</v>
      </c>
    </row>
    <row r="10" spans="1:9" ht="120">
      <c r="A10" s="28" t="s">
        <v>73</v>
      </c>
      <c r="B10" s="26" t="s">
        <v>29</v>
      </c>
      <c r="C10" s="27" t="s">
        <v>75</v>
      </c>
      <c r="D10" s="81" t="s">
        <v>74</v>
      </c>
      <c r="E10" s="45">
        <f>'MEM CALC'!N12</f>
        <v>4</v>
      </c>
      <c r="F10" s="19">
        <v>490</v>
      </c>
      <c r="G10" s="92">
        <v>0.2882</v>
      </c>
      <c r="H10" s="23">
        <f aca="true" t="shared" si="0" ref="H10:H15">ROUND(F10*(1+G10),2)</f>
        <v>631.22</v>
      </c>
      <c r="I10" s="23">
        <f aca="true" t="shared" si="1" ref="I10:I15">ROUND(E10*H10,2)</f>
        <v>2524.88</v>
      </c>
    </row>
    <row r="11" spans="1:9" ht="36">
      <c r="A11" s="28" t="s">
        <v>76</v>
      </c>
      <c r="B11" s="26" t="s">
        <v>30</v>
      </c>
      <c r="C11" s="27" t="s">
        <v>78</v>
      </c>
      <c r="D11" s="81" t="s">
        <v>77</v>
      </c>
      <c r="E11" s="18">
        <f>'MEM CALC'!N15</f>
        <v>70</v>
      </c>
      <c r="F11" s="19">
        <v>21.47</v>
      </c>
      <c r="G11" s="92">
        <v>0.2882</v>
      </c>
      <c r="H11" s="23">
        <f t="shared" si="0"/>
        <v>27.66</v>
      </c>
      <c r="I11" s="23">
        <f t="shared" si="1"/>
        <v>1936.2</v>
      </c>
    </row>
    <row r="12" spans="1:9" ht="24">
      <c r="A12" s="28" t="s">
        <v>79</v>
      </c>
      <c r="B12" s="26" t="s">
        <v>31</v>
      </c>
      <c r="C12" s="27" t="s">
        <v>80</v>
      </c>
      <c r="D12" s="81" t="s">
        <v>28</v>
      </c>
      <c r="E12" s="18">
        <f>'MEM CALC'!N18</f>
        <v>2</v>
      </c>
      <c r="F12" s="19">
        <v>56.7</v>
      </c>
      <c r="G12" s="92">
        <v>0.2882</v>
      </c>
      <c r="H12" s="23">
        <f t="shared" si="0"/>
        <v>73.04</v>
      </c>
      <c r="I12" s="23">
        <f t="shared" si="1"/>
        <v>146.08</v>
      </c>
    </row>
    <row r="13" spans="1:9" ht="60">
      <c r="A13" s="28" t="s">
        <v>35</v>
      </c>
      <c r="B13" s="26" t="s">
        <v>81</v>
      </c>
      <c r="C13" s="27" t="s">
        <v>37</v>
      </c>
      <c r="D13" s="88" t="s">
        <v>28</v>
      </c>
      <c r="E13" s="18">
        <f>'MEM CALC'!N21</f>
        <v>1</v>
      </c>
      <c r="F13" s="19">
        <v>1465.15</v>
      </c>
      <c r="G13" s="92">
        <v>0.2882</v>
      </c>
      <c r="H13" s="23">
        <f t="shared" si="0"/>
        <v>1887.41</v>
      </c>
      <c r="I13" s="23">
        <f t="shared" si="1"/>
        <v>1887.41</v>
      </c>
    </row>
    <row r="14" spans="1:9" ht="60">
      <c r="A14" s="28" t="s">
        <v>36</v>
      </c>
      <c r="B14" s="26" t="s">
        <v>82</v>
      </c>
      <c r="C14" s="27" t="s">
        <v>38</v>
      </c>
      <c r="D14" s="88" t="s">
        <v>28</v>
      </c>
      <c r="E14" s="18">
        <f>'MEM CALC'!N24</f>
        <v>1</v>
      </c>
      <c r="F14" s="19">
        <v>2901.25</v>
      </c>
      <c r="G14" s="92">
        <v>0.2882</v>
      </c>
      <c r="H14" s="23">
        <f t="shared" si="0"/>
        <v>3737.39</v>
      </c>
      <c r="I14" s="23">
        <f t="shared" si="1"/>
        <v>3737.39</v>
      </c>
    </row>
    <row r="15" spans="1:9" ht="96">
      <c r="A15" s="28" t="s">
        <v>296</v>
      </c>
      <c r="B15" s="26" t="s">
        <v>184</v>
      </c>
      <c r="C15" s="27" t="s">
        <v>297</v>
      </c>
      <c r="D15" s="81" t="s">
        <v>74</v>
      </c>
      <c r="E15" s="18">
        <f>'MEM CALC'!N27</f>
        <v>8</v>
      </c>
      <c r="F15" s="19">
        <v>900</v>
      </c>
      <c r="G15" s="92">
        <v>0.2882</v>
      </c>
      <c r="H15" s="23">
        <f t="shared" si="0"/>
        <v>1159.38</v>
      </c>
      <c r="I15" s="23">
        <f t="shared" si="1"/>
        <v>9275.04</v>
      </c>
    </row>
    <row r="16" spans="1:9" ht="12.75">
      <c r="A16" s="28"/>
      <c r="B16" s="26"/>
      <c r="C16" s="27"/>
      <c r="D16" s="81"/>
      <c r="E16" s="18"/>
      <c r="F16" s="19"/>
      <c r="G16" s="92"/>
      <c r="H16" s="23"/>
      <c r="I16" s="23"/>
    </row>
    <row r="17" spans="1:9" s="163" customFormat="1" ht="12.75">
      <c r="A17" s="162"/>
      <c r="B17" s="17" t="s">
        <v>40</v>
      </c>
      <c r="C17" s="79" t="s">
        <v>298</v>
      </c>
      <c r="D17" s="25"/>
      <c r="E17" s="18"/>
      <c r="F17" s="19"/>
      <c r="G17" s="92"/>
      <c r="H17" s="23"/>
      <c r="I17" s="91">
        <f>ROUND(SUM(I18:I27),2)</f>
        <v>13035.37</v>
      </c>
    </row>
    <row r="18" spans="1:9" ht="36">
      <c r="A18" s="28" t="s">
        <v>299</v>
      </c>
      <c r="B18" s="26" t="s">
        <v>41</v>
      </c>
      <c r="C18" s="27" t="s">
        <v>300</v>
      </c>
      <c r="D18" s="81" t="s">
        <v>28</v>
      </c>
      <c r="E18" s="18">
        <f>'MEM CALC'!N31</f>
        <v>1</v>
      </c>
      <c r="F18" s="19">
        <v>182.17</v>
      </c>
      <c r="G18" s="92">
        <v>0.2882</v>
      </c>
      <c r="H18" s="23">
        <f aca="true" t="shared" si="2" ref="H18:H27">ROUND(F18*(1+G18),2)</f>
        <v>234.67</v>
      </c>
      <c r="I18" s="23">
        <f aca="true" t="shared" si="3" ref="I18:I27">ROUND(E18*H18,2)</f>
        <v>234.67</v>
      </c>
    </row>
    <row r="19" spans="1:9" ht="36">
      <c r="A19" s="28" t="s">
        <v>305</v>
      </c>
      <c r="B19" s="26" t="s">
        <v>49</v>
      </c>
      <c r="C19" s="27" t="s">
        <v>306</v>
      </c>
      <c r="D19" s="81" t="s">
        <v>28</v>
      </c>
      <c r="E19" s="18">
        <f>'MEM CALC'!N34</f>
        <v>7</v>
      </c>
      <c r="F19" s="19">
        <v>334.48</v>
      </c>
      <c r="G19" s="92">
        <v>0.2882</v>
      </c>
      <c r="H19" s="23">
        <f t="shared" si="2"/>
        <v>430.88</v>
      </c>
      <c r="I19" s="23">
        <f t="shared" si="3"/>
        <v>3016.16</v>
      </c>
    </row>
    <row r="20" spans="1:9" ht="48">
      <c r="A20" s="28" t="s">
        <v>301</v>
      </c>
      <c r="B20" s="26" t="s">
        <v>50</v>
      </c>
      <c r="C20" s="27" t="s">
        <v>302</v>
      </c>
      <c r="D20" s="81" t="s">
        <v>28</v>
      </c>
      <c r="E20" s="18">
        <f>'MEM CALC'!N37</f>
        <v>7</v>
      </c>
      <c r="F20" s="19">
        <v>162.08</v>
      </c>
      <c r="G20" s="92">
        <v>0.2882</v>
      </c>
      <c r="H20" s="23">
        <f t="shared" si="2"/>
        <v>208.79</v>
      </c>
      <c r="I20" s="23">
        <f t="shared" si="3"/>
        <v>1461.53</v>
      </c>
    </row>
    <row r="21" spans="1:9" ht="48">
      <c r="A21" s="28" t="s">
        <v>183</v>
      </c>
      <c r="B21" s="26" t="s">
        <v>92</v>
      </c>
      <c r="C21" s="27" t="s">
        <v>303</v>
      </c>
      <c r="D21" s="81" t="s">
        <v>28</v>
      </c>
      <c r="E21" s="18">
        <f>'MEM CALC'!N40</f>
        <v>1</v>
      </c>
      <c r="F21" s="19">
        <v>231.87</v>
      </c>
      <c r="G21" s="92">
        <v>0.2882</v>
      </c>
      <c r="H21" s="23">
        <f t="shared" si="2"/>
        <v>298.69</v>
      </c>
      <c r="I21" s="23">
        <f t="shared" si="3"/>
        <v>298.69</v>
      </c>
    </row>
    <row r="22" spans="1:9" ht="48">
      <c r="A22" s="28" t="s">
        <v>182</v>
      </c>
      <c r="B22" s="26" t="s">
        <v>96</v>
      </c>
      <c r="C22" s="27" t="s">
        <v>304</v>
      </c>
      <c r="D22" s="81" t="s">
        <v>28</v>
      </c>
      <c r="E22" s="18">
        <f>'MEM CALC'!N43</f>
        <v>6</v>
      </c>
      <c r="F22" s="19">
        <v>367.79</v>
      </c>
      <c r="G22" s="92">
        <v>0.2882</v>
      </c>
      <c r="H22" s="23">
        <f t="shared" si="2"/>
        <v>473.79</v>
      </c>
      <c r="I22" s="23">
        <f t="shared" si="3"/>
        <v>2842.74</v>
      </c>
    </row>
    <row r="23" spans="1:9" ht="36">
      <c r="A23" s="28">
        <v>98527</v>
      </c>
      <c r="B23" s="26" t="s">
        <v>108</v>
      </c>
      <c r="C23" s="27" t="s">
        <v>311</v>
      </c>
      <c r="D23" s="81" t="s">
        <v>28</v>
      </c>
      <c r="E23" s="18">
        <f>'MEM CALC'!N46</f>
        <v>1</v>
      </c>
      <c r="F23" s="19">
        <v>136.57</v>
      </c>
      <c r="G23" s="92">
        <v>0.2882</v>
      </c>
      <c r="H23" s="23">
        <f t="shared" si="2"/>
        <v>175.93</v>
      </c>
      <c r="I23" s="23">
        <f t="shared" si="3"/>
        <v>175.93</v>
      </c>
    </row>
    <row r="24" spans="1:9" ht="96">
      <c r="A24" s="28" t="s">
        <v>314</v>
      </c>
      <c r="B24" s="26" t="s">
        <v>111</v>
      </c>
      <c r="C24" s="27" t="s">
        <v>315</v>
      </c>
      <c r="D24" s="81" t="s">
        <v>309</v>
      </c>
      <c r="E24" s="18">
        <f>'MEM CALC'!N49</f>
        <v>15</v>
      </c>
      <c r="F24" s="19">
        <v>18.98</v>
      </c>
      <c r="G24" s="92">
        <v>0.2882</v>
      </c>
      <c r="H24" s="23">
        <f t="shared" si="2"/>
        <v>24.45</v>
      </c>
      <c r="I24" s="23">
        <f t="shared" si="3"/>
        <v>366.75</v>
      </c>
    </row>
    <row r="25" spans="1:9" ht="84">
      <c r="A25" s="28" t="s">
        <v>312</v>
      </c>
      <c r="B25" s="26" t="s">
        <v>119</v>
      </c>
      <c r="C25" s="27" t="s">
        <v>313</v>
      </c>
      <c r="D25" s="81" t="s">
        <v>310</v>
      </c>
      <c r="E25" s="18">
        <f>'MEM CALC'!N52</f>
        <v>150</v>
      </c>
      <c r="F25" s="19">
        <v>0.64</v>
      </c>
      <c r="G25" s="92">
        <v>0.2882</v>
      </c>
      <c r="H25" s="23">
        <f t="shared" si="2"/>
        <v>0.82</v>
      </c>
      <c r="I25" s="23">
        <f t="shared" si="3"/>
        <v>123</v>
      </c>
    </row>
    <row r="26" spans="1:9" ht="48">
      <c r="A26" s="164" t="s">
        <v>307</v>
      </c>
      <c r="B26" s="165" t="s">
        <v>122</v>
      </c>
      <c r="C26" s="166" t="s">
        <v>308</v>
      </c>
      <c r="D26" s="167" t="s">
        <v>309</v>
      </c>
      <c r="E26" s="168">
        <f>'MEM CALC'!N55</f>
        <v>15</v>
      </c>
      <c r="F26" s="169">
        <v>143.95</v>
      </c>
      <c r="G26" s="170">
        <v>0.2882</v>
      </c>
      <c r="H26" s="171">
        <f t="shared" si="2"/>
        <v>185.44</v>
      </c>
      <c r="I26" s="171">
        <f t="shared" si="3"/>
        <v>2781.6</v>
      </c>
    </row>
    <row r="27" spans="1:9" ht="96">
      <c r="A27" s="28" t="s">
        <v>173</v>
      </c>
      <c r="B27" s="26" t="s">
        <v>128</v>
      </c>
      <c r="C27" s="27" t="s">
        <v>174</v>
      </c>
      <c r="D27" s="88" t="s">
        <v>56</v>
      </c>
      <c r="E27" s="18">
        <f>'MEM CALC'!N58</f>
        <v>10</v>
      </c>
      <c r="F27" s="19">
        <v>134.63</v>
      </c>
      <c r="G27" s="92">
        <v>0.2882</v>
      </c>
      <c r="H27" s="23">
        <f t="shared" si="2"/>
        <v>173.43</v>
      </c>
      <c r="I27" s="23">
        <f t="shared" si="3"/>
        <v>1734.3</v>
      </c>
    </row>
    <row r="28" spans="1:9" ht="12.75">
      <c r="A28" s="28"/>
      <c r="B28" s="26"/>
      <c r="C28" s="27"/>
      <c r="D28" s="88"/>
      <c r="E28" s="18"/>
      <c r="F28" s="19"/>
      <c r="G28" s="92"/>
      <c r="H28" s="23"/>
      <c r="I28" s="23"/>
    </row>
    <row r="29" spans="1:9" s="163" customFormat="1" ht="12.75">
      <c r="A29" s="162"/>
      <c r="B29" s="17" t="s">
        <v>52</v>
      </c>
      <c r="C29" s="79" t="s">
        <v>83</v>
      </c>
      <c r="D29" s="25"/>
      <c r="E29" s="18"/>
      <c r="F29" s="19"/>
      <c r="G29" s="92"/>
      <c r="H29" s="23"/>
      <c r="I29" s="91">
        <f>ROUND(SUM(I30:I55),2)</f>
        <v>139112.15</v>
      </c>
    </row>
    <row r="30" spans="1:9" ht="48">
      <c r="A30" s="28" t="s">
        <v>84</v>
      </c>
      <c r="B30" s="26" t="s">
        <v>53</v>
      </c>
      <c r="C30" s="27" t="s">
        <v>85</v>
      </c>
      <c r="D30" s="88" t="s">
        <v>34</v>
      </c>
      <c r="E30" s="18">
        <f>'MEM CALC'!N62</f>
        <v>62</v>
      </c>
      <c r="F30" s="19">
        <v>9.43</v>
      </c>
      <c r="G30" s="92">
        <v>0.2882</v>
      </c>
      <c r="H30" s="23">
        <f aca="true" t="shared" si="4" ref="H30:H54">ROUND(F30*(1+G30),2)</f>
        <v>12.15</v>
      </c>
      <c r="I30" s="23">
        <f aca="true" t="shared" si="5" ref="I30:I54">ROUND(E30*H30,2)</f>
        <v>753.3</v>
      </c>
    </row>
    <row r="31" spans="1:9" ht="48">
      <c r="A31" s="28" t="s">
        <v>86</v>
      </c>
      <c r="B31" s="26" t="s">
        <v>54</v>
      </c>
      <c r="C31" s="27" t="s">
        <v>87</v>
      </c>
      <c r="D31" s="88" t="s">
        <v>34</v>
      </c>
      <c r="E31" s="18">
        <f>'MEM CALC'!N70</f>
        <v>26</v>
      </c>
      <c r="F31" s="19">
        <v>13.14</v>
      </c>
      <c r="G31" s="92">
        <v>0.2882</v>
      </c>
      <c r="H31" s="23">
        <f t="shared" si="4"/>
        <v>16.93</v>
      </c>
      <c r="I31" s="23">
        <f t="shared" si="5"/>
        <v>440.18</v>
      </c>
    </row>
    <row r="32" spans="1:9" ht="96">
      <c r="A32" s="28" t="s">
        <v>88</v>
      </c>
      <c r="B32" s="26" t="s">
        <v>55</v>
      </c>
      <c r="C32" s="27" t="s">
        <v>89</v>
      </c>
      <c r="D32" s="88" t="s">
        <v>34</v>
      </c>
      <c r="E32" s="18">
        <f>'MEM CALC'!N76</f>
        <v>64</v>
      </c>
      <c r="F32" s="19">
        <v>147.32</v>
      </c>
      <c r="G32" s="92">
        <v>0.2882</v>
      </c>
      <c r="H32" s="23">
        <f t="shared" si="4"/>
        <v>189.78</v>
      </c>
      <c r="I32" s="23">
        <f t="shared" si="5"/>
        <v>12145.92</v>
      </c>
    </row>
    <row r="33" spans="1:9" ht="48">
      <c r="A33" s="28" t="s">
        <v>90</v>
      </c>
      <c r="B33" s="26" t="s">
        <v>57</v>
      </c>
      <c r="C33" s="27" t="s">
        <v>91</v>
      </c>
      <c r="D33" s="88" t="s">
        <v>34</v>
      </c>
      <c r="E33" s="18">
        <f>'MEM CALC'!N85</f>
        <v>64</v>
      </c>
      <c r="F33" s="19">
        <v>19.46</v>
      </c>
      <c r="G33" s="92">
        <v>0.2882</v>
      </c>
      <c r="H33" s="23">
        <f t="shared" si="4"/>
        <v>25.07</v>
      </c>
      <c r="I33" s="23">
        <f t="shared" si="5"/>
        <v>1604.48</v>
      </c>
    </row>
    <row r="34" spans="1:9" ht="24">
      <c r="A34" s="28" t="s">
        <v>97</v>
      </c>
      <c r="B34" s="26" t="s">
        <v>58</v>
      </c>
      <c r="C34" s="27" t="s">
        <v>109</v>
      </c>
      <c r="D34" s="88" t="s">
        <v>28</v>
      </c>
      <c r="E34" s="18">
        <f>'MEM CALC'!N94</f>
        <v>345</v>
      </c>
      <c r="F34" s="19">
        <f>COMPOSIÇÃO!G8</f>
        <v>38.29</v>
      </c>
      <c r="G34" s="92">
        <v>0.2882</v>
      </c>
      <c r="H34" s="23">
        <f t="shared" si="4"/>
        <v>49.33</v>
      </c>
      <c r="I34" s="23">
        <f t="shared" si="5"/>
        <v>17018.85</v>
      </c>
    </row>
    <row r="35" spans="1:9" ht="12.75">
      <c r="A35" s="28" t="s">
        <v>97</v>
      </c>
      <c r="B35" s="26" t="s">
        <v>59</v>
      </c>
      <c r="C35" s="27" t="s">
        <v>112</v>
      </c>
      <c r="D35" s="88" t="s">
        <v>28</v>
      </c>
      <c r="E35" s="18">
        <f>'MEM CALC'!N98</f>
        <v>75</v>
      </c>
      <c r="F35" s="19">
        <f>COMPOSIÇÃO!G13</f>
        <v>32.5</v>
      </c>
      <c r="G35" s="92">
        <v>0.2882</v>
      </c>
      <c r="H35" s="23">
        <f t="shared" si="4"/>
        <v>41.87</v>
      </c>
      <c r="I35" s="23">
        <f t="shared" si="5"/>
        <v>3140.25</v>
      </c>
    </row>
    <row r="36" spans="1:9" ht="60">
      <c r="A36" s="28" t="s">
        <v>113</v>
      </c>
      <c r="B36" s="26" t="s">
        <v>60</v>
      </c>
      <c r="C36" s="27" t="s">
        <v>121</v>
      </c>
      <c r="D36" s="88" t="s">
        <v>34</v>
      </c>
      <c r="E36" s="18">
        <f>'MEM CALC'!N103</f>
        <v>41.6</v>
      </c>
      <c r="F36" s="19">
        <v>21.63</v>
      </c>
      <c r="G36" s="92">
        <v>0.2882</v>
      </c>
      <c r="H36" s="23">
        <f t="shared" si="4"/>
        <v>27.86</v>
      </c>
      <c r="I36" s="23">
        <f t="shared" si="5"/>
        <v>1158.98</v>
      </c>
    </row>
    <row r="37" spans="1:9" ht="108">
      <c r="A37" s="28" t="s">
        <v>117</v>
      </c>
      <c r="B37" s="26" t="s">
        <v>61</v>
      </c>
      <c r="C37" s="27" t="s">
        <v>118</v>
      </c>
      <c r="D37" s="88" t="s">
        <v>56</v>
      </c>
      <c r="E37" s="18">
        <f>'MEM CALC'!N108</f>
        <v>16.78</v>
      </c>
      <c r="F37" s="19">
        <v>1542.18</v>
      </c>
      <c r="G37" s="92">
        <v>0.2882</v>
      </c>
      <c r="H37" s="23">
        <f t="shared" si="4"/>
        <v>1986.64</v>
      </c>
      <c r="I37" s="23">
        <f t="shared" si="5"/>
        <v>33335.82</v>
      </c>
    </row>
    <row r="38" spans="1:9" ht="24">
      <c r="A38" s="28" t="s">
        <v>125</v>
      </c>
      <c r="B38" s="26" t="s">
        <v>62</v>
      </c>
      <c r="C38" s="27" t="s">
        <v>124</v>
      </c>
      <c r="D38" s="88" t="s">
        <v>34</v>
      </c>
      <c r="E38" s="18">
        <f>'MEM CALC'!N114</f>
        <v>1613.26</v>
      </c>
      <c r="F38" s="19">
        <v>0</v>
      </c>
      <c r="G38" s="92">
        <v>0.2882</v>
      </c>
      <c r="H38" s="23">
        <f t="shared" si="4"/>
        <v>0</v>
      </c>
      <c r="I38" s="23">
        <f t="shared" si="5"/>
        <v>0</v>
      </c>
    </row>
    <row r="39" spans="1:9" ht="60">
      <c r="A39" s="28" t="s">
        <v>126</v>
      </c>
      <c r="B39" s="26" t="s">
        <v>165</v>
      </c>
      <c r="C39" s="27" t="s">
        <v>127</v>
      </c>
      <c r="D39" s="88" t="s">
        <v>34</v>
      </c>
      <c r="E39" s="18">
        <f>'MEM CALC'!N117</f>
        <v>1214.88</v>
      </c>
      <c r="F39" s="19">
        <v>11.64</v>
      </c>
      <c r="G39" s="92">
        <v>0.2882</v>
      </c>
      <c r="H39" s="23">
        <f t="shared" si="4"/>
        <v>14.99</v>
      </c>
      <c r="I39" s="23">
        <f t="shared" si="5"/>
        <v>18211.05</v>
      </c>
    </row>
    <row r="40" spans="1:9" ht="12.75">
      <c r="A40" s="28" t="s">
        <v>130</v>
      </c>
      <c r="B40" s="26" t="s">
        <v>169</v>
      </c>
      <c r="C40" s="27" t="s">
        <v>131</v>
      </c>
      <c r="D40" s="88" t="s">
        <v>34</v>
      </c>
      <c r="E40" s="18">
        <f>'MEM CALC'!N125</f>
        <v>36</v>
      </c>
      <c r="F40" s="19">
        <v>24.04</v>
      </c>
      <c r="G40" s="92">
        <v>0.2882</v>
      </c>
      <c r="H40" s="23">
        <f t="shared" si="4"/>
        <v>30.97</v>
      </c>
      <c r="I40" s="23">
        <f t="shared" si="5"/>
        <v>1114.92</v>
      </c>
    </row>
    <row r="41" spans="1:9" ht="36">
      <c r="A41" s="28" t="s">
        <v>133</v>
      </c>
      <c r="B41" s="26" t="s">
        <v>171</v>
      </c>
      <c r="C41" s="27" t="s">
        <v>134</v>
      </c>
      <c r="D41" s="88" t="s">
        <v>102</v>
      </c>
      <c r="E41" s="18">
        <f>'MEM CALC'!N128</f>
        <v>6</v>
      </c>
      <c r="F41" s="19">
        <v>13.08</v>
      </c>
      <c r="G41" s="92">
        <v>0.2882</v>
      </c>
      <c r="H41" s="23">
        <f t="shared" si="4"/>
        <v>16.85</v>
      </c>
      <c r="I41" s="23">
        <f t="shared" si="5"/>
        <v>101.1</v>
      </c>
    </row>
    <row r="42" spans="1:9" ht="36">
      <c r="A42" s="28" t="s">
        <v>135</v>
      </c>
      <c r="B42" s="26" t="s">
        <v>176</v>
      </c>
      <c r="C42" s="27" t="s">
        <v>136</v>
      </c>
      <c r="D42" s="88" t="s">
        <v>68</v>
      </c>
      <c r="E42" s="18">
        <f>'MEM CALC'!N131</f>
        <v>18</v>
      </c>
      <c r="F42" s="19">
        <v>35.75</v>
      </c>
      <c r="G42" s="92">
        <v>0.2882</v>
      </c>
      <c r="H42" s="23">
        <f t="shared" si="4"/>
        <v>46.05</v>
      </c>
      <c r="I42" s="23">
        <f t="shared" si="5"/>
        <v>828.9</v>
      </c>
    </row>
    <row r="43" spans="1:9" ht="120">
      <c r="A43" s="28" t="s">
        <v>139</v>
      </c>
      <c r="B43" s="26" t="s">
        <v>275</v>
      </c>
      <c r="C43" s="27" t="s">
        <v>140</v>
      </c>
      <c r="D43" s="88" t="s">
        <v>28</v>
      </c>
      <c r="E43" s="18">
        <f>'MEM CALC'!N134</f>
        <v>18</v>
      </c>
      <c r="F43" s="19">
        <v>392.88</v>
      </c>
      <c r="G43" s="92">
        <v>0.2882</v>
      </c>
      <c r="H43" s="23">
        <f t="shared" si="4"/>
        <v>506.11</v>
      </c>
      <c r="I43" s="23">
        <f t="shared" si="5"/>
        <v>9109.98</v>
      </c>
    </row>
    <row r="44" spans="1:9" ht="84">
      <c r="A44" s="164" t="s">
        <v>141</v>
      </c>
      <c r="B44" s="165" t="s">
        <v>276</v>
      </c>
      <c r="C44" s="166" t="s">
        <v>142</v>
      </c>
      <c r="D44" s="172" t="s">
        <v>28</v>
      </c>
      <c r="E44" s="168">
        <f>'MEM CALC'!N137</f>
        <v>10</v>
      </c>
      <c r="F44" s="169">
        <v>228.08</v>
      </c>
      <c r="G44" s="170">
        <v>0.2882</v>
      </c>
      <c r="H44" s="171">
        <f t="shared" si="4"/>
        <v>293.81</v>
      </c>
      <c r="I44" s="171">
        <f t="shared" si="5"/>
        <v>2938.1</v>
      </c>
    </row>
    <row r="45" spans="1:9" ht="60">
      <c r="A45" s="28" t="s">
        <v>217</v>
      </c>
      <c r="B45" s="26" t="s">
        <v>277</v>
      </c>
      <c r="C45" s="27" t="s">
        <v>214</v>
      </c>
      <c r="D45" s="88" t="s">
        <v>56</v>
      </c>
      <c r="E45" s="18">
        <f>'MEM CALC'!N140</f>
        <v>25.19</v>
      </c>
      <c r="F45" s="19">
        <v>254.73</v>
      </c>
      <c r="G45" s="92">
        <v>0.2882</v>
      </c>
      <c r="H45" s="23">
        <f t="shared" si="4"/>
        <v>328.14</v>
      </c>
      <c r="I45" s="23">
        <f t="shared" si="5"/>
        <v>8265.85</v>
      </c>
    </row>
    <row r="46" spans="1:9" ht="84">
      <c r="A46" s="28" t="s">
        <v>157</v>
      </c>
      <c r="B46" s="26" t="s">
        <v>278</v>
      </c>
      <c r="C46" s="27" t="s">
        <v>204</v>
      </c>
      <c r="D46" s="88" t="s">
        <v>34</v>
      </c>
      <c r="E46" s="18">
        <f>'MEM CALC'!N150</f>
        <v>117.15</v>
      </c>
      <c r="F46" s="19">
        <v>14.78</v>
      </c>
      <c r="G46" s="92">
        <v>0.2882</v>
      </c>
      <c r="H46" s="23">
        <f t="shared" si="4"/>
        <v>19.04</v>
      </c>
      <c r="I46" s="23">
        <f t="shared" si="5"/>
        <v>2230.54</v>
      </c>
    </row>
    <row r="47" spans="1:9" ht="36">
      <c r="A47" s="28" t="s">
        <v>216</v>
      </c>
      <c r="B47" s="26" t="s">
        <v>279</v>
      </c>
      <c r="C47" s="27" t="s">
        <v>213</v>
      </c>
      <c r="D47" s="88" t="s">
        <v>56</v>
      </c>
      <c r="E47" s="18">
        <f>'MEM CALC'!N153</f>
        <v>49.24</v>
      </c>
      <c r="F47" s="19">
        <v>49.84</v>
      </c>
      <c r="G47" s="92">
        <v>0.2882</v>
      </c>
      <c r="H47" s="23">
        <f t="shared" si="4"/>
        <v>64.2</v>
      </c>
      <c r="I47" s="23">
        <f t="shared" si="5"/>
        <v>3161.21</v>
      </c>
    </row>
    <row r="48" spans="1:9" ht="36">
      <c r="A48" s="28" t="s">
        <v>218</v>
      </c>
      <c r="B48" s="26" t="s">
        <v>280</v>
      </c>
      <c r="C48" s="27" t="s">
        <v>215</v>
      </c>
      <c r="D48" s="88" t="s">
        <v>56</v>
      </c>
      <c r="E48" s="18">
        <f>'MEM CALC'!N166</f>
        <v>19.69</v>
      </c>
      <c r="F48" s="19">
        <v>134.04</v>
      </c>
      <c r="G48" s="92">
        <v>0.2882</v>
      </c>
      <c r="H48" s="23">
        <f t="shared" si="4"/>
        <v>172.67</v>
      </c>
      <c r="I48" s="23">
        <f t="shared" si="5"/>
        <v>3399.87</v>
      </c>
    </row>
    <row r="49" spans="1:9" ht="72">
      <c r="A49" s="28" t="s">
        <v>221</v>
      </c>
      <c r="B49" s="26" t="s">
        <v>281</v>
      </c>
      <c r="C49" s="27" t="s">
        <v>222</v>
      </c>
      <c r="D49" s="88" t="s">
        <v>34</v>
      </c>
      <c r="E49" s="18">
        <f>'MEM CALC'!N169</f>
        <v>131.25</v>
      </c>
      <c r="F49" s="19">
        <v>56.25</v>
      </c>
      <c r="G49" s="92">
        <v>0.2882</v>
      </c>
      <c r="H49" s="23">
        <f t="shared" si="4"/>
        <v>72.46</v>
      </c>
      <c r="I49" s="23">
        <f t="shared" si="5"/>
        <v>9510.38</v>
      </c>
    </row>
    <row r="50" spans="1:9" ht="72">
      <c r="A50" s="28" t="s">
        <v>230</v>
      </c>
      <c r="B50" s="26" t="s">
        <v>282</v>
      </c>
      <c r="C50" s="27" t="s">
        <v>219</v>
      </c>
      <c r="D50" s="88" t="s">
        <v>68</v>
      </c>
      <c r="E50" s="18">
        <f>'MEM CALC'!N172</f>
        <v>66</v>
      </c>
      <c r="F50" s="19">
        <v>75.22</v>
      </c>
      <c r="G50" s="92">
        <v>0.2882</v>
      </c>
      <c r="H50" s="23">
        <f t="shared" si="4"/>
        <v>96.9</v>
      </c>
      <c r="I50" s="23">
        <f t="shared" si="5"/>
        <v>6395.4</v>
      </c>
    </row>
    <row r="51" spans="1:9" ht="12.75">
      <c r="A51" s="28" t="s">
        <v>231</v>
      </c>
      <c r="B51" s="26" t="s">
        <v>283</v>
      </c>
      <c r="C51" s="27" t="s">
        <v>220</v>
      </c>
      <c r="D51" s="88" t="s">
        <v>68</v>
      </c>
      <c r="E51" s="18">
        <f>'MEM CALC'!N175</f>
        <v>66</v>
      </c>
      <c r="F51" s="19">
        <v>15.49</v>
      </c>
      <c r="G51" s="92">
        <v>0.2882</v>
      </c>
      <c r="H51" s="23">
        <f t="shared" si="4"/>
        <v>19.95</v>
      </c>
      <c r="I51" s="23">
        <f t="shared" si="5"/>
        <v>1316.7</v>
      </c>
    </row>
    <row r="52" spans="1:9" ht="24">
      <c r="A52" s="28" t="s">
        <v>232</v>
      </c>
      <c r="B52" s="26" t="s">
        <v>284</v>
      </c>
      <c r="C52" s="27" t="s">
        <v>233</v>
      </c>
      <c r="D52" s="88" t="s">
        <v>68</v>
      </c>
      <c r="E52" s="18">
        <f>'MEM CALC'!N178</f>
        <v>10</v>
      </c>
      <c r="F52" s="19">
        <v>2.89</v>
      </c>
      <c r="G52" s="92">
        <v>0.2882</v>
      </c>
      <c r="H52" s="23">
        <f t="shared" si="4"/>
        <v>3.72</v>
      </c>
      <c r="I52" s="23">
        <f t="shared" si="5"/>
        <v>37.2</v>
      </c>
    </row>
    <row r="53" spans="1:9" ht="72">
      <c r="A53" s="28" t="s">
        <v>234</v>
      </c>
      <c r="B53" s="26" t="s">
        <v>316</v>
      </c>
      <c r="C53" s="27" t="s">
        <v>235</v>
      </c>
      <c r="D53" s="88" t="s">
        <v>68</v>
      </c>
      <c r="E53" s="18">
        <f>'MEM CALC'!N181</f>
        <v>10</v>
      </c>
      <c r="F53" s="19">
        <v>75.45</v>
      </c>
      <c r="G53" s="92">
        <v>0.2882</v>
      </c>
      <c r="H53" s="23">
        <f t="shared" si="4"/>
        <v>97.19</v>
      </c>
      <c r="I53" s="23">
        <f t="shared" si="5"/>
        <v>971.9</v>
      </c>
    </row>
    <row r="54" spans="1:9" ht="36">
      <c r="A54" s="28" t="s">
        <v>364</v>
      </c>
      <c r="B54" s="26" t="s">
        <v>317</v>
      </c>
      <c r="C54" s="27" t="s">
        <v>253</v>
      </c>
      <c r="D54" s="88" t="s">
        <v>34</v>
      </c>
      <c r="E54" s="18">
        <f>'MEM CALC'!N184</f>
        <v>48.64</v>
      </c>
      <c r="F54" s="19">
        <v>23.3</v>
      </c>
      <c r="G54" s="92">
        <v>0.2882</v>
      </c>
      <c r="H54" s="23">
        <f t="shared" si="4"/>
        <v>30.02</v>
      </c>
      <c r="I54" s="23">
        <f t="shared" si="5"/>
        <v>1460.17</v>
      </c>
    </row>
    <row r="55" spans="1:9" ht="60">
      <c r="A55" s="28" t="s">
        <v>368</v>
      </c>
      <c r="B55" s="26" t="s">
        <v>367</v>
      </c>
      <c r="C55" s="27" t="s">
        <v>369</v>
      </c>
      <c r="D55" s="88" t="s">
        <v>34</v>
      </c>
      <c r="E55" s="18">
        <f>'MEM CALC'!N188</f>
        <v>435</v>
      </c>
      <c r="F55" s="19">
        <v>0.82</v>
      </c>
      <c r="G55" s="92">
        <v>0.2882</v>
      </c>
      <c r="H55" s="23">
        <f>ROUND(F55*(1+G55),2)</f>
        <v>1.06</v>
      </c>
      <c r="I55" s="23">
        <f>ROUND(E55*H55,2)</f>
        <v>461.1</v>
      </c>
    </row>
    <row r="56" spans="1:9" ht="12.75">
      <c r="A56" s="28"/>
      <c r="B56" s="26"/>
      <c r="C56" s="27"/>
      <c r="D56" s="88"/>
      <c r="E56" s="18"/>
      <c r="F56" s="19"/>
      <c r="G56" s="92"/>
      <c r="H56" s="23"/>
      <c r="I56" s="23"/>
    </row>
    <row r="57" spans="1:9" s="163" customFormat="1" ht="12.75">
      <c r="A57" s="162"/>
      <c r="B57" s="17" t="s">
        <v>63</v>
      </c>
      <c r="C57" s="79" t="s">
        <v>172</v>
      </c>
      <c r="D57" s="25"/>
      <c r="E57" s="18"/>
      <c r="F57" s="19"/>
      <c r="G57" s="92"/>
      <c r="H57" s="23"/>
      <c r="I57" s="91">
        <f>ROUND(SUM(I58:I81),2)</f>
        <v>169434.97</v>
      </c>
    </row>
    <row r="58" spans="1:9" ht="72">
      <c r="A58" s="28" t="s">
        <v>365</v>
      </c>
      <c r="B58" s="26" t="s">
        <v>65</v>
      </c>
      <c r="C58" s="27" t="s">
        <v>239</v>
      </c>
      <c r="D58" s="88" t="s">
        <v>68</v>
      </c>
      <c r="E58" s="18">
        <f>'MEM CALC'!N192</f>
        <v>340</v>
      </c>
      <c r="F58" s="19">
        <v>15.96</v>
      </c>
      <c r="G58" s="92">
        <v>0.2882</v>
      </c>
      <c r="H58" s="23">
        <f aca="true" t="shared" si="6" ref="H58:H81">ROUND(F58*(1+G58),2)</f>
        <v>20.56</v>
      </c>
      <c r="I58" s="23">
        <f aca="true" t="shared" si="7" ref="I58:I81">ROUND(E58*H58,2)</f>
        <v>6990.4</v>
      </c>
    </row>
    <row r="59" spans="1:9" ht="72">
      <c r="A59" s="28" t="s">
        <v>69</v>
      </c>
      <c r="B59" s="26" t="s">
        <v>318</v>
      </c>
      <c r="C59" s="27" t="s">
        <v>145</v>
      </c>
      <c r="D59" s="88" t="s">
        <v>34</v>
      </c>
      <c r="E59" s="18">
        <f>'MEM CALC'!N195</f>
        <v>1190</v>
      </c>
      <c r="F59" s="19">
        <v>8.27</v>
      </c>
      <c r="G59" s="92">
        <v>0.2882</v>
      </c>
      <c r="H59" s="23">
        <f t="shared" si="6"/>
        <v>10.65</v>
      </c>
      <c r="I59" s="23">
        <f t="shared" si="7"/>
        <v>12673.5</v>
      </c>
    </row>
    <row r="60" spans="1:9" ht="96">
      <c r="A60" s="28" t="s">
        <v>173</v>
      </c>
      <c r="B60" s="26" t="s">
        <v>319</v>
      </c>
      <c r="C60" s="27" t="s">
        <v>174</v>
      </c>
      <c r="D60" s="88" t="s">
        <v>56</v>
      </c>
      <c r="E60" s="18">
        <f>'MEM CALC'!N198</f>
        <v>20</v>
      </c>
      <c r="F60" s="19">
        <v>134.63</v>
      </c>
      <c r="G60" s="92">
        <v>0.2882</v>
      </c>
      <c r="H60" s="23">
        <f t="shared" si="6"/>
        <v>173.43</v>
      </c>
      <c r="I60" s="23">
        <f t="shared" si="7"/>
        <v>3468.6</v>
      </c>
    </row>
    <row r="61" spans="1:9" ht="36">
      <c r="A61" s="28" t="s">
        <v>236</v>
      </c>
      <c r="B61" s="26" t="s">
        <v>320</v>
      </c>
      <c r="C61" s="27" t="s">
        <v>361</v>
      </c>
      <c r="D61" s="88" t="s">
        <v>56</v>
      </c>
      <c r="E61" s="18">
        <f>'MEM CALC'!N201</f>
        <v>119</v>
      </c>
      <c r="F61" s="19">
        <v>106.34</v>
      </c>
      <c r="G61" s="92">
        <v>0.2882</v>
      </c>
      <c r="H61" s="23">
        <f t="shared" si="6"/>
        <v>136.99</v>
      </c>
      <c r="I61" s="23">
        <f t="shared" si="7"/>
        <v>16301.81</v>
      </c>
    </row>
    <row r="62" spans="1:9" ht="48">
      <c r="A62" s="164" t="s">
        <v>146</v>
      </c>
      <c r="B62" s="165" t="s">
        <v>321</v>
      </c>
      <c r="C62" s="166" t="s">
        <v>147</v>
      </c>
      <c r="D62" s="172" t="s">
        <v>34</v>
      </c>
      <c r="E62" s="168">
        <f>'MEM CALC'!N204</f>
        <v>1190</v>
      </c>
      <c r="F62" s="169">
        <v>1.37</v>
      </c>
      <c r="G62" s="170">
        <v>0.2882</v>
      </c>
      <c r="H62" s="171">
        <f t="shared" si="6"/>
        <v>1.76</v>
      </c>
      <c r="I62" s="171">
        <f t="shared" si="7"/>
        <v>2094.4</v>
      </c>
    </row>
    <row r="63" spans="1:9" ht="72">
      <c r="A63" s="28" t="s">
        <v>163</v>
      </c>
      <c r="B63" s="26" t="s">
        <v>322</v>
      </c>
      <c r="C63" s="27" t="s">
        <v>164</v>
      </c>
      <c r="D63" s="88" t="s">
        <v>34</v>
      </c>
      <c r="E63" s="18">
        <f>'MEM CALC'!N207</f>
        <v>221.85</v>
      </c>
      <c r="F63" s="19">
        <v>47.25</v>
      </c>
      <c r="G63" s="92">
        <v>0.2882</v>
      </c>
      <c r="H63" s="23">
        <f t="shared" si="6"/>
        <v>60.87</v>
      </c>
      <c r="I63" s="23">
        <f t="shared" si="7"/>
        <v>13504.01</v>
      </c>
    </row>
    <row r="64" spans="1:9" ht="72">
      <c r="A64" s="28" t="s">
        <v>240</v>
      </c>
      <c r="B64" s="26" t="s">
        <v>323</v>
      </c>
      <c r="C64" s="27" t="s">
        <v>241</v>
      </c>
      <c r="D64" s="88" t="s">
        <v>66</v>
      </c>
      <c r="E64" s="18">
        <f>'MEM CALC'!N211</f>
        <v>212.82</v>
      </c>
      <c r="F64" s="19">
        <v>4.06</v>
      </c>
      <c r="G64" s="92">
        <v>0.2882</v>
      </c>
      <c r="H64" s="23">
        <f t="shared" si="6"/>
        <v>5.23</v>
      </c>
      <c r="I64" s="23">
        <f t="shared" si="7"/>
        <v>1113.05</v>
      </c>
    </row>
    <row r="65" spans="1:9" ht="48">
      <c r="A65" s="28" t="s">
        <v>243</v>
      </c>
      <c r="B65" s="26" t="s">
        <v>324</v>
      </c>
      <c r="C65" s="27" t="s">
        <v>244</v>
      </c>
      <c r="D65" s="88" t="s">
        <v>66</v>
      </c>
      <c r="E65" s="18">
        <f>'MEM CALC'!N214</f>
        <v>212.82</v>
      </c>
      <c r="F65" s="19">
        <v>3.36</v>
      </c>
      <c r="G65" s="92">
        <v>0.2882</v>
      </c>
      <c r="H65" s="23">
        <f t="shared" si="6"/>
        <v>4.33</v>
      </c>
      <c r="I65" s="23">
        <f t="shared" si="7"/>
        <v>921.51</v>
      </c>
    </row>
    <row r="66" spans="1:9" ht="72">
      <c r="A66" s="28" t="s">
        <v>148</v>
      </c>
      <c r="B66" s="26" t="s">
        <v>325</v>
      </c>
      <c r="C66" s="27" t="s">
        <v>149</v>
      </c>
      <c r="D66" s="88" t="s">
        <v>66</v>
      </c>
      <c r="E66" s="18">
        <f>'MEM CALC'!N217</f>
        <v>2618</v>
      </c>
      <c r="F66" s="19">
        <v>3.74</v>
      </c>
      <c r="G66" s="92">
        <v>0.2882</v>
      </c>
      <c r="H66" s="23">
        <f t="shared" si="6"/>
        <v>4.82</v>
      </c>
      <c r="I66" s="23">
        <f t="shared" si="7"/>
        <v>12618.76</v>
      </c>
    </row>
    <row r="67" spans="1:9" ht="36">
      <c r="A67" s="28" t="s">
        <v>67</v>
      </c>
      <c r="B67" s="26" t="s">
        <v>326</v>
      </c>
      <c r="C67" s="27" t="s">
        <v>150</v>
      </c>
      <c r="D67" s="88" t="s">
        <v>66</v>
      </c>
      <c r="E67" s="18">
        <f>'MEM CALC'!N220</f>
        <v>2618</v>
      </c>
      <c r="F67" s="19">
        <v>1.6</v>
      </c>
      <c r="G67" s="92">
        <v>0.2882</v>
      </c>
      <c r="H67" s="23">
        <f t="shared" si="6"/>
        <v>2.06</v>
      </c>
      <c r="I67" s="23">
        <f t="shared" si="7"/>
        <v>5393.08</v>
      </c>
    </row>
    <row r="68" spans="1:9" ht="72">
      <c r="A68" s="28" t="s">
        <v>166</v>
      </c>
      <c r="B68" s="26" t="s">
        <v>327</v>
      </c>
      <c r="C68" s="27" t="s">
        <v>167</v>
      </c>
      <c r="D68" s="88" t="s">
        <v>56</v>
      </c>
      <c r="E68" s="18">
        <f>'MEM CALC'!N223</f>
        <v>119</v>
      </c>
      <c r="F68" s="19">
        <v>67.72</v>
      </c>
      <c r="G68" s="92">
        <v>0.2882</v>
      </c>
      <c r="H68" s="23">
        <f t="shared" si="6"/>
        <v>87.24</v>
      </c>
      <c r="I68" s="23">
        <f t="shared" si="7"/>
        <v>10381.56</v>
      </c>
    </row>
    <row r="69" spans="1:9" ht="36">
      <c r="A69" s="28" t="s">
        <v>151</v>
      </c>
      <c r="B69" s="26" t="s">
        <v>328</v>
      </c>
      <c r="C69" s="27" t="s">
        <v>152</v>
      </c>
      <c r="D69" s="81" t="s">
        <v>68</v>
      </c>
      <c r="E69" s="18">
        <f>'MEM CALC'!N226</f>
        <v>238</v>
      </c>
      <c r="F69" s="19">
        <v>12.31</v>
      </c>
      <c r="G69" s="92">
        <v>0.2882</v>
      </c>
      <c r="H69" s="23">
        <f t="shared" si="6"/>
        <v>15.86</v>
      </c>
      <c r="I69" s="23">
        <f t="shared" si="7"/>
        <v>3774.68</v>
      </c>
    </row>
    <row r="70" spans="1:9" ht="120">
      <c r="A70" s="28" t="s">
        <v>246</v>
      </c>
      <c r="B70" s="26" t="s">
        <v>329</v>
      </c>
      <c r="C70" s="27" t="s">
        <v>247</v>
      </c>
      <c r="D70" s="81" t="s">
        <v>68</v>
      </c>
      <c r="E70" s="18">
        <f>'MEM CALC'!N229</f>
        <v>238</v>
      </c>
      <c r="F70" s="19">
        <v>28.57</v>
      </c>
      <c r="G70" s="92">
        <v>0.2882</v>
      </c>
      <c r="H70" s="23">
        <f t="shared" si="6"/>
        <v>36.8</v>
      </c>
      <c r="I70" s="23">
        <f t="shared" si="7"/>
        <v>8758.4</v>
      </c>
    </row>
    <row r="71" spans="1:9" ht="120">
      <c r="A71" s="28" t="s">
        <v>139</v>
      </c>
      <c r="B71" s="26" t="s">
        <v>330</v>
      </c>
      <c r="C71" s="27" t="s">
        <v>140</v>
      </c>
      <c r="D71" s="88" t="s">
        <v>28</v>
      </c>
      <c r="E71" s="18">
        <f>'MEM CALC'!N232</f>
        <v>70</v>
      </c>
      <c r="F71" s="19">
        <v>392.88</v>
      </c>
      <c r="G71" s="92">
        <v>0.2882</v>
      </c>
      <c r="H71" s="23">
        <f t="shared" si="6"/>
        <v>506.11</v>
      </c>
      <c r="I71" s="23">
        <f t="shared" si="7"/>
        <v>35427.7</v>
      </c>
    </row>
    <row r="72" spans="1:9" ht="48">
      <c r="A72" s="28" t="s">
        <v>168</v>
      </c>
      <c r="B72" s="26" t="s">
        <v>331</v>
      </c>
      <c r="C72" s="27" t="s">
        <v>170</v>
      </c>
      <c r="D72" s="88" t="s">
        <v>68</v>
      </c>
      <c r="E72" s="18">
        <f>'MEM CALC'!N235</f>
        <v>340</v>
      </c>
      <c r="F72" s="19">
        <v>14.81</v>
      </c>
      <c r="G72" s="92">
        <v>0.2882</v>
      </c>
      <c r="H72" s="23">
        <f t="shared" si="6"/>
        <v>19.08</v>
      </c>
      <c r="I72" s="23">
        <f t="shared" si="7"/>
        <v>6487.2</v>
      </c>
    </row>
    <row r="73" spans="1:9" ht="36">
      <c r="A73" s="28" t="s">
        <v>216</v>
      </c>
      <c r="B73" s="26" t="s">
        <v>332</v>
      </c>
      <c r="C73" s="27" t="s">
        <v>213</v>
      </c>
      <c r="D73" s="88" t="s">
        <v>56</v>
      </c>
      <c r="E73" s="18">
        <f>'MEM CALC'!N238</f>
        <v>22.95</v>
      </c>
      <c r="F73" s="19">
        <v>49.84</v>
      </c>
      <c r="G73" s="92">
        <v>0.2882</v>
      </c>
      <c r="H73" s="23">
        <f t="shared" si="6"/>
        <v>64.2</v>
      </c>
      <c r="I73" s="23">
        <f t="shared" si="7"/>
        <v>1473.39</v>
      </c>
    </row>
    <row r="74" spans="1:9" ht="72">
      <c r="A74" s="28" t="s">
        <v>141</v>
      </c>
      <c r="B74" s="26" t="s">
        <v>333</v>
      </c>
      <c r="C74" s="27" t="s">
        <v>143</v>
      </c>
      <c r="D74" s="88" t="s">
        <v>28</v>
      </c>
      <c r="E74" s="18">
        <f>'MEM CALC'!N242</f>
        <v>5</v>
      </c>
      <c r="F74" s="19">
        <v>228.08</v>
      </c>
      <c r="G74" s="92">
        <v>0.2882</v>
      </c>
      <c r="H74" s="23">
        <f t="shared" si="6"/>
        <v>293.81</v>
      </c>
      <c r="I74" s="23">
        <f t="shared" si="7"/>
        <v>1469.05</v>
      </c>
    </row>
    <row r="75" spans="1:9" ht="12.75">
      <c r="A75" s="28" t="s">
        <v>130</v>
      </c>
      <c r="B75" s="26" t="s">
        <v>334</v>
      </c>
      <c r="C75" s="27" t="s">
        <v>131</v>
      </c>
      <c r="D75" s="88" t="s">
        <v>34</v>
      </c>
      <c r="E75" s="18">
        <f>'MEM CALC'!N245</f>
        <v>36</v>
      </c>
      <c r="F75" s="19">
        <v>24.04</v>
      </c>
      <c r="G75" s="92">
        <v>0.2882</v>
      </c>
      <c r="H75" s="23">
        <f t="shared" si="6"/>
        <v>30.97</v>
      </c>
      <c r="I75" s="23">
        <f t="shared" si="7"/>
        <v>1114.92</v>
      </c>
    </row>
    <row r="76" spans="1:9" ht="36">
      <c r="A76" s="28" t="s">
        <v>133</v>
      </c>
      <c r="B76" s="26" t="s">
        <v>335</v>
      </c>
      <c r="C76" s="27" t="s">
        <v>134</v>
      </c>
      <c r="D76" s="88" t="s">
        <v>102</v>
      </c>
      <c r="E76" s="18">
        <f>'MEM CALC'!N248</f>
        <v>6</v>
      </c>
      <c r="F76" s="19">
        <v>13.08</v>
      </c>
      <c r="G76" s="92">
        <v>0.2882</v>
      </c>
      <c r="H76" s="23">
        <f t="shared" si="6"/>
        <v>16.85</v>
      </c>
      <c r="I76" s="23">
        <f t="shared" si="7"/>
        <v>101.1</v>
      </c>
    </row>
    <row r="77" spans="1:9" ht="60">
      <c r="A77" s="28" t="s">
        <v>217</v>
      </c>
      <c r="B77" s="26" t="s">
        <v>336</v>
      </c>
      <c r="C77" s="27" t="s">
        <v>214</v>
      </c>
      <c r="D77" s="88" t="s">
        <v>56</v>
      </c>
      <c r="E77" s="18">
        <f>'MEM CALC'!N251</f>
        <v>4.66</v>
      </c>
      <c r="F77" s="19">
        <v>254.73</v>
      </c>
      <c r="G77" s="92">
        <v>0.2882</v>
      </c>
      <c r="H77" s="23">
        <f t="shared" si="6"/>
        <v>328.14</v>
      </c>
      <c r="I77" s="23">
        <f t="shared" si="7"/>
        <v>1529.13</v>
      </c>
    </row>
    <row r="78" spans="1:9" ht="36">
      <c r="A78" s="164" t="s">
        <v>364</v>
      </c>
      <c r="B78" s="165" t="s">
        <v>337</v>
      </c>
      <c r="C78" s="166" t="s">
        <v>253</v>
      </c>
      <c r="D78" s="172" t="s">
        <v>34</v>
      </c>
      <c r="E78" s="168">
        <f>'MEM CALC'!N257</f>
        <v>24</v>
      </c>
      <c r="F78" s="169">
        <v>23.3</v>
      </c>
      <c r="G78" s="170">
        <v>0.2882</v>
      </c>
      <c r="H78" s="171">
        <f t="shared" si="6"/>
        <v>30.02</v>
      </c>
      <c r="I78" s="171">
        <f t="shared" si="7"/>
        <v>720.48</v>
      </c>
    </row>
    <row r="79" spans="1:9" ht="108">
      <c r="A79" s="28" t="s">
        <v>117</v>
      </c>
      <c r="B79" s="26" t="s">
        <v>338</v>
      </c>
      <c r="C79" s="27" t="s">
        <v>118</v>
      </c>
      <c r="D79" s="88" t="s">
        <v>56</v>
      </c>
      <c r="E79" s="18">
        <f>'MEM CALC'!N260</f>
        <v>11</v>
      </c>
      <c r="F79" s="19">
        <v>1542.18</v>
      </c>
      <c r="G79" s="92">
        <v>0.2882</v>
      </c>
      <c r="H79" s="23">
        <f t="shared" si="6"/>
        <v>1986.64</v>
      </c>
      <c r="I79" s="23">
        <f t="shared" si="7"/>
        <v>21853.04</v>
      </c>
    </row>
    <row r="80" spans="1:9" ht="72">
      <c r="A80" s="28" t="s">
        <v>221</v>
      </c>
      <c r="B80" s="26" t="s">
        <v>339</v>
      </c>
      <c r="C80" s="27" t="s">
        <v>222</v>
      </c>
      <c r="D80" s="88" t="s">
        <v>34</v>
      </c>
      <c r="E80" s="18">
        <f>'MEM CALC'!N263</f>
        <v>10</v>
      </c>
      <c r="F80" s="19">
        <v>56.25</v>
      </c>
      <c r="G80" s="92">
        <v>0.2882</v>
      </c>
      <c r="H80" s="23">
        <f t="shared" si="6"/>
        <v>72.46</v>
      </c>
      <c r="I80" s="23">
        <f t="shared" si="7"/>
        <v>724.6</v>
      </c>
    </row>
    <row r="81" spans="1:9" ht="60">
      <c r="A81" s="28" t="s">
        <v>368</v>
      </c>
      <c r="B81" s="26" t="s">
        <v>371</v>
      </c>
      <c r="C81" s="27" t="s">
        <v>369</v>
      </c>
      <c r="D81" s="88" t="s">
        <v>34</v>
      </c>
      <c r="E81" s="18">
        <f>'MEM CALC'!N266</f>
        <v>510</v>
      </c>
      <c r="F81" s="19">
        <v>0.82</v>
      </c>
      <c r="G81" s="92">
        <v>0.2882</v>
      </c>
      <c r="H81" s="23">
        <f t="shared" si="6"/>
        <v>1.06</v>
      </c>
      <c r="I81" s="23">
        <f t="shared" si="7"/>
        <v>540.6</v>
      </c>
    </row>
    <row r="82" spans="1:9" ht="12.75">
      <c r="A82" s="28"/>
      <c r="B82" s="26"/>
      <c r="C82" s="27"/>
      <c r="D82" s="88"/>
      <c r="E82" s="18"/>
      <c r="F82" s="19"/>
      <c r="G82" s="92"/>
      <c r="H82" s="23"/>
      <c r="I82" s="23"/>
    </row>
    <row r="83" spans="1:9" s="163" customFormat="1" ht="12.75">
      <c r="A83" s="162"/>
      <c r="B83" s="17" t="s">
        <v>144</v>
      </c>
      <c r="C83" s="79" t="s">
        <v>187</v>
      </c>
      <c r="D83" s="25"/>
      <c r="E83" s="18"/>
      <c r="F83" s="19"/>
      <c r="G83" s="92"/>
      <c r="H83" s="23"/>
      <c r="I83" s="91">
        <f>ROUND(SUM(I84:I85),2)</f>
        <v>17888.75</v>
      </c>
    </row>
    <row r="84" spans="1:9" ht="120">
      <c r="A84" s="28" t="s">
        <v>139</v>
      </c>
      <c r="B84" s="26" t="s">
        <v>159</v>
      </c>
      <c r="C84" s="27" t="s">
        <v>140</v>
      </c>
      <c r="D84" s="88" t="s">
        <v>28</v>
      </c>
      <c r="E84" s="18">
        <f>'MEM CALC'!N270</f>
        <v>35</v>
      </c>
      <c r="F84" s="19">
        <v>392.88</v>
      </c>
      <c r="G84" s="92">
        <v>0.2882</v>
      </c>
      <c r="H84" s="23">
        <f>ROUND(F84*(1+G84),2)</f>
        <v>506.11</v>
      </c>
      <c r="I84" s="23">
        <f>ROUND(E84*H84,2)</f>
        <v>17713.85</v>
      </c>
    </row>
    <row r="85" spans="1:9" ht="60">
      <c r="A85" s="28" t="s">
        <v>368</v>
      </c>
      <c r="B85" s="26" t="s">
        <v>372</v>
      </c>
      <c r="C85" s="27" t="s">
        <v>369</v>
      </c>
      <c r="D85" s="88" t="s">
        <v>34</v>
      </c>
      <c r="E85" s="18">
        <f>'MEM CALC'!N273</f>
        <v>165</v>
      </c>
      <c r="F85" s="19">
        <v>0.82</v>
      </c>
      <c r="G85" s="92">
        <v>0.2882</v>
      </c>
      <c r="H85" s="23">
        <f>ROUND(F85*(1+G85),2)</f>
        <v>1.06</v>
      </c>
      <c r="I85" s="23">
        <f>ROUND(E85*H85,2)</f>
        <v>174.9</v>
      </c>
    </row>
    <row r="86" spans="1:9" ht="12.75">
      <c r="A86" s="28"/>
      <c r="B86" s="26"/>
      <c r="C86" s="27"/>
      <c r="D86" s="88"/>
      <c r="E86" s="18"/>
      <c r="F86" s="19"/>
      <c r="G86" s="92"/>
      <c r="H86" s="23"/>
      <c r="I86" s="23"/>
    </row>
    <row r="87" spans="1:9" s="163" customFormat="1" ht="12.75">
      <c r="A87" s="162"/>
      <c r="B87" s="17" t="s">
        <v>188</v>
      </c>
      <c r="C87" s="79" t="s">
        <v>160</v>
      </c>
      <c r="D87" s="25"/>
      <c r="E87" s="18"/>
      <c r="F87" s="19"/>
      <c r="G87" s="92"/>
      <c r="H87" s="23"/>
      <c r="I87" s="91">
        <f>ROUND(SUM(I88:I104),2)</f>
        <v>15268.1</v>
      </c>
    </row>
    <row r="88" spans="1:9" ht="60">
      <c r="A88" s="28" t="s">
        <v>86</v>
      </c>
      <c r="B88" s="26" t="s">
        <v>189</v>
      </c>
      <c r="C88" s="27" t="s">
        <v>93</v>
      </c>
      <c r="D88" s="88" t="s">
        <v>34</v>
      </c>
      <c r="E88" s="18">
        <f>'MEM CALC'!N277</f>
        <v>4</v>
      </c>
      <c r="F88" s="19">
        <v>13.14</v>
      </c>
      <c r="G88" s="92">
        <v>0.2882</v>
      </c>
      <c r="H88" s="23">
        <f aca="true" t="shared" si="8" ref="H88:H104">ROUND(F88*(1+G88),2)</f>
        <v>16.93</v>
      </c>
      <c r="I88" s="23">
        <f aca="true" t="shared" si="9" ref="I88:I104">ROUND(E88*H88,2)</f>
        <v>67.72</v>
      </c>
    </row>
    <row r="89" spans="1:9" ht="48">
      <c r="A89" s="28" t="s">
        <v>84</v>
      </c>
      <c r="B89" s="26" t="s">
        <v>190</v>
      </c>
      <c r="C89" s="27" t="s">
        <v>85</v>
      </c>
      <c r="D89" s="88" t="s">
        <v>34</v>
      </c>
      <c r="E89" s="18">
        <f>'MEM CALC'!N280</f>
        <v>4</v>
      </c>
      <c r="F89" s="19">
        <v>9.43</v>
      </c>
      <c r="G89" s="92">
        <v>0.2882</v>
      </c>
      <c r="H89" s="23">
        <f t="shared" si="8"/>
        <v>12.15</v>
      </c>
      <c r="I89" s="23">
        <f t="shared" si="9"/>
        <v>48.6</v>
      </c>
    </row>
    <row r="90" spans="1:9" ht="48">
      <c r="A90" s="28" t="s">
        <v>90</v>
      </c>
      <c r="B90" s="26" t="s">
        <v>191</v>
      </c>
      <c r="C90" s="27" t="s">
        <v>95</v>
      </c>
      <c r="D90" s="88" t="s">
        <v>34</v>
      </c>
      <c r="E90" s="18">
        <f>'MEM CALC'!N283</f>
        <v>4</v>
      </c>
      <c r="F90" s="19">
        <v>19.46</v>
      </c>
      <c r="G90" s="92">
        <v>0.2882</v>
      </c>
      <c r="H90" s="23">
        <f t="shared" si="8"/>
        <v>25.07</v>
      </c>
      <c r="I90" s="23">
        <f t="shared" si="9"/>
        <v>100.28</v>
      </c>
    </row>
    <row r="91" spans="1:9" ht="108">
      <c r="A91" s="28" t="s">
        <v>88</v>
      </c>
      <c r="B91" s="26" t="s">
        <v>192</v>
      </c>
      <c r="C91" s="27" t="s">
        <v>94</v>
      </c>
      <c r="D91" s="88" t="s">
        <v>34</v>
      </c>
      <c r="E91" s="18">
        <f>'MEM CALC'!N286</f>
        <v>4</v>
      </c>
      <c r="F91" s="19">
        <v>147.32</v>
      </c>
      <c r="G91" s="92">
        <v>0.2882</v>
      </c>
      <c r="H91" s="23">
        <f t="shared" si="8"/>
        <v>189.78</v>
      </c>
      <c r="I91" s="23">
        <f t="shared" si="9"/>
        <v>759.12</v>
      </c>
    </row>
    <row r="92" spans="1:9" ht="24">
      <c r="A92" s="28" t="s">
        <v>97</v>
      </c>
      <c r="B92" s="26" t="s">
        <v>193</v>
      </c>
      <c r="C92" s="27" t="s">
        <v>109</v>
      </c>
      <c r="D92" s="88" t="s">
        <v>28</v>
      </c>
      <c r="E92" s="18">
        <f>'MEM CALC'!N289</f>
        <v>25</v>
      </c>
      <c r="F92" s="19">
        <f>COMPOSIÇÃO!G8</f>
        <v>38.29</v>
      </c>
      <c r="G92" s="92">
        <v>0.2882</v>
      </c>
      <c r="H92" s="23">
        <f t="shared" si="8"/>
        <v>49.33</v>
      </c>
      <c r="I92" s="23">
        <f t="shared" si="9"/>
        <v>1233.25</v>
      </c>
    </row>
    <row r="93" spans="1:9" ht="12.75">
      <c r="A93" s="28" t="s">
        <v>97</v>
      </c>
      <c r="B93" s="26" t="s">
        <v>194</v>
      </c>
      <c r="C93" s="27" t="s">
        <v>112</v>
      </c>
      <c r="D93" s="88" t="s">
        <v>28</v>
      </c>
      <c r="E93" s="18">
        <f>'MEM CALC'!N292</f>
        <v>3</v>
      </c>
      <c r="F93" s="19">
        <f>COMPOSIÇÃO!G13</f>
        <v>32.5</v>
      </c>
      <c r="G93" s="92">
        <v>0.2882</v>
      </c>
      <c r="H93" s="23">
        <f t="shared" si="8"/>
        <v>41.87</v>
      </c>
      <c r="I93" s="23">
        <f t="shared" si="9"/>
        <v>125.61</v>
      </c>
    </row>
    <row r="94" spans="1:9" ht="48">
      <c r="A94" s="28" t="s">
        <v>113</v>
      </c>
      <c r="B94" s="26" t="s">
        <v>195</v>
      </c>
      <c r="C94" s="27" t="s">
        <v>161</v>
      </c>
      <c r="D94" s="88" t="s">
        <v>34</v>
      </c>
      <c r="E94" s="18">
        <f>'MEM CALC'!N295</f>
        <v>1</v>
      </c>
      <c r="F94" s="19">
        <v>21.63</v>
      </c>
      <c r="G94" s="92">
        <v>0.2882</v>
      </c>
      <c r="H94" s="23">
        <f t="shared" si="8"/>
        <v>27.86</v>
      </c>
      <c r="I94" s="23">
        <f t="shared" si="9"/>
        <v>27.86</v>
      </c>
    </row>
    <row r="95" spans="1:9" ht="108">
      <c r="A95" s="28" t="s">
        <v>117</v>
      </c>
      <c r="B95" s="26" t="s">
        <v>196</v>
      </c>
      <c r="C95" s="27" t="s">
        <v>118</v>
      </c>
      <c r="D95" s="88" t="s">
        <v>56</v>
      </c>
      <c r="E95" s="18">
        <f>'MEM CALC'!N298</f>
        <v>0.42</v>
      </c>
      <c r="F95" s="19">
        <v>1542.18</v>
      </c>
      <c r="G95" s="92">
        <v>0.2882</v>
      </c>
      <c r="H95" s="23">
        <f t="shared" si="8"/>
        <v>1986.64</v>
      </c>
      <c r="I95" s="23">
        <f t="shared" si="9"/>
        <v>834.39</v>
      </c>
    </row>
    <row r="96" spans="1:9" ht="24">
      <c r="A96" s="164" t="s">
        <v>125</v>
      </c>
      <c r="B96" s="165" t="s">
        <v>197</v>
      </c>
      <c r="C96" s="166" t="s">
        <v>124</v>
      </c>
      <c r="D96" s="172" t="s">
        <v>34</v>
      </c>
      <c r="E96" s="168">
        <f>'MEM CALC'!N302</f>
        <v>396.28</v>
      </c>
      <c r="F96" s="169">
        <v>2.16</v>
      </c>
      <c r="G96" s="170">
        <v>0.2882</v>
      </c>
      <c r="H96" s="171">
        <f t="shared" si="8"/>
        <v>2.78</v>
      </c>
      <c r="I96" s="171">
        <f t="shared" si="9"/>
        <v>1101.66</v>
      </c>
    </row>
    <row r="97" spans="1:9" ht="60">
      <c r="A97" s="28" t="s">
        <v>126</v>
      </c>
      <c r="B97" s="26" t="s">
        <v>198</v>
      </c>
      <c r="C97" s="27" t="s">
        <v>127</v>
      </c>
      <c r="D97" s="88" t="s">
        <v>34</v>
      </c>
      <c r="E97" s="18">
        <f>'MEM CALC'!N306</f>
        <v>359.48</v>
      </c>
      <c r="F97" s="19">
        <v>11.64</v>
      </c>
      <c r="G97" s="92">
        <v>0.2882</v>
      </c>
      <c r="H97" s="23">
        <f t="shared" si="8"/>
        <v>14.99</v>
      </c>
      <c r="I97" s="23">
        <f t="shared" si="9"/>
        <v>5388.61</v>
      </c>
    </row>
    <row r="98" spans="1:9" ht="120">
      <c r="A98" s="28" t="s">
        <v>139</v>
      </c>
      <c r="B98" s="26" t="s">
        <v>199</v>
      </c>
      <c r="C98" s="27" t="s">
        <v>140</v>
      </c>
      <c r="D98" s="88" t="s">
        <v>28</v>
      </c>
      <c r="E98" s="18">
        <f>'MEM CALC'!N313</f>
        <v>8</v>
      </c>
      <c r="F98" s="19">
        <v>392.88</v>
      </c>
      <c r="G98" s="92">
        <v>0.2882</v>
      </c>
      <c r="H98" s="23">
        <f t="shared" si="8"/>
        <v>506.11</v>
      </c>
      <c r="I98" s="23">
        <f t="shared" si="9"/>
        <v>4048.88</v>
      </c>
    </row>
    <row r="99" spans="1:9" ht="36">
      <c r="A99" s="28" t="s">
        <v>216</v>
      </c>
      <c r="B99" s="26" t="s">
        <v>200</v>
      </c>
      <c r="C99" s="27" t="s">
        <v>213</v>
      </c>
      <c r="D99" s="88" t="s">
        <v>56</v>
      </c>
      <c r="E99" s="18">
        <f>'MEM CALC'!N316</f>
        <v>0.28</v>
      </c>
      <c r="F99" s="19">
        <v>49.84</v>
      </c>
      <c r="G99" s="92">
        <v>0.2882</v>
      </c>
      <c r="H99" s="23">
        <f t="shared" si="8"/>
        <v>64.2</v>
      </c>
      <c r="I99" s="23">
        <f t="shared" si="9"/>
        <v>17.98</v>
      </c>
    </row>
    <row r="100" spans="1:9" ht="72">
      <c r="A100" s="28" t="s">
        <v>141</v>
      </c>
      <c r="B100" s="26" t="s">
        <v>201</v>
      </c>
      <c r="C100" s="27" t="s">
        <v>143</v>
      </c>
      <c r="D100" s="88" t="s">
        <v>28</v>
      </c>
      <c r="E100" s="18">
        <f>'MEM CALC'!N320</f>
        <v>1</v>
      </c>
      <c r="F100" s="19">
        <v>228.08</v>
      </c>
      <c r="G100" s="92">
        <v>0.2882</v>
      </c>
      <c r="H100" s="23">
        <f t="shared" si="8"/>
        <v>293.81</v>
      </c>
      <c r="I100" s="23">
        <f t="shared" si="9"/>
        <v>293.81</v>
      </c>
    </row>
    <row r="101" spans="1:9" ht="60">
      <c r="A101" s="28" t="s">
        <v>265</v>
      </c>
      <c r="B101" s="26" t="s">
        <v>285</v>
      </c>
      <c r="C101" s="27" t="s">
        <v>266</v>
      </c>
      <c r="D101" s="88" t="s">
        <v>34</v>
      </c>
      <c r="E101" s="18">
        <f>'MEM CALC'!N323</f>
        <v>42</v>
      </c>
      <c r="F101" s="19">
        <v>10.56</v>
      </c>
      <c r="G101" s="92">
        <v>0.2882</v>
      </c>
      <c r="H101" s="23">
        <f t="shared" si="8"/>
        <v>13.6</v>
      </c>
      <c r="I101" s="23">
        <f t="shared" si="9"/>
        <v>571.2</v>
      </c>
    </row>
    <row r="102" spans="1:9" ht="24">
      <c r="A102" s="28" t="s">
        <v>267</v>
      </c>
      <c r="B102" s="26" t="s">
        <v>288</v>
      </c>
      <c r="C102" s="27" t="s">
        <v>268</v>
      </c>
      <c r="D102" s="88" t="s">
        <v>34</v>
      </c>
      <c r="E102" s="18">
        <f>'MEM CALC'!N326</f>
        <v>42</v>
      </c>
      <c r="F102" s="19">
        <v>4.53</v>
      </c>
      <c r="G102" s="92">
        <v>0.2882</v>
      </c>
      <c r="H102" s="23">
        <f t="shared" si="8"/>
        <v>5.84</v>
      </c>
      <c r="I102" s="23">
        <f t="shared" si="9"/>
        <v>245.28</v>
      </c>
    </row>
    <row r="103" spans="1:9" ht="84">
      <c r="A103" s="28" t="s">
        <v>157</v>
      </c>
      <c r="B103" s="26" t="s">
        <v>290</v>
      </c>
      <c r="C103" s="27" t="s">
        <v>204</v>
      </c>
      <c r="D103" s="88" t="s">
        <v>34</v>
      </c>
      <c r="E103" s="18">
        <f>'MEM CALC'!N329</f>
        <v>12.86</v>
      </c>
      <c r="F103" s="19">
        <v>14.78</v>
      </c>
      <c r="G103" s="92">
        <v>0.2882</v>
      </c>
      <c r="H103" s="23">
        <f t="shared" si="8"/>
        <v>19.04</v>
      </c>
      <c r="I103" s="23">
        <f t="shared" si="9"/>
        <v>244.85</v>
      </c>
    </row>
    <row r="104" spans="1:9" ht="60">
      <c r="A104" s="28" t="s">
        <v>368</v>
      </c>
      <c r="B104" s="26" t="s">
        <v>373</v>
      </c>
      <c r="C104" s="27" t="s">
        <v>369</v>
      </c>
      <c r="D104" s="88" t="s">
        <v>34</v>
      </c>
      <c r="E104" s="18">
        <f>'MEM CALC'!N332</f>
        <v>150</v>
      </c>
      <c r="F104" s="19">
        <v>0.82</v>
      </c>
      <c r="G104" s="92">
        <v>0.2882</v>
      </c>
      <c r="H104" s="23">
        <f t="shared" si="8"/>
        <v>1.06</v>
      </c>
      <c r="I104" s="23">
        <f t="shared" si="9"/>
        <v>159</v>
      </c>
    </row>
    <row r="105" spans="1:9" ht="12.75">
      <c r="A105" s="28"/>
      <c r="B105" s="26"/>
      <c r="C105" s="27"/>
      <c r="D105" s="88"/>
      <c r="E105" s="18"/>
      <c r="F105" s="19"/>
      <c r="G105" s="92"/>
      <c r="H105" s="23"/>
      <c r="I105" s="23"/>
    </row>
    <row r="106" spans="1:9" s="163" customFormat="1" ht="12.75">
      <c r="A106" s="162"/>
      <c r="B106" s="17" t="s">
        <v>340</v>
      </c>
      <c r="C106" s="79" t="s">
        <v>202</v>
      </c>
      <c r="D106" s="25"/>
      <c r="E106" s="18"/>
      <c r="F106" s="19"/>
      <c r="G106" s="92"/>
      <c r="H106" s="23"/>
      <c r="I106" s="91">
        <f>ROUND(SUM(I107:I127),2)</f>
        <v>18398.36</v>
      </c>
    </row>
    <row r="107" spans="1:9" ht="60">
      <c r="A107" s="28" t="s">
        <v>86</v>
      </c>
      <c r="B107" s="26" t="s">
        <v>341</v>
      </c>
      <c r="C107" s="27" t="s">
        <v>93</v>
      </c>
      <c r="D107" s="88" t="s">
        <v>34</v>
      </c>
      <c r="E107" s="18">
        <f>'MEM CALC'!N336</f>
        <v>11.28</v>
      </c>
      <c r="F107" s="19">
        <v>13.14</v>
      </c>
      <c r="G107" s="92">
        <v>0.2882</v>
      </c>
      <c r="H107" s="23">
        <f aca="true" t="shared" si="10" ref="H107:H127">ROUND(F107*(1+G107),2)</f>
        <v>16.93</v>
      </c>
      <c r="I107" s="23">
        <f aca="true" t="shared" si="11" ref="I107:I127">ROUND(E107*H107,2)</f>
        <v>190.97</v>
      </c>
    </row>
    <row r="108" spans="1:9" ht="48">
      <c r="A108" s="28" t="s">
        <v>84</v>
      </c>
      <c r="B108" s="26" t="s">
        <v>342</v>
      </c>
      <c r="C108" s="27" t="s">
        <v>85</v>
      </c>
      <c r="D108" s="88" t="s">
        <v>34</v>
      </c>
      <c r="E108" s="18">
        <f>'MEM CALC'!N340</f>
        <v>11.28</v>
      </c>
      <c r="F108" s="19">
        <v>9.43</v>
      </c>
      <c r="G108" s="92">
        <v>0.2882</v>
      </c>
      <c r="H108" s="23">
        <f t="shared" si="10"/>
        <v>12.15</v>
      </c>
      <c r="I108" s="23">
        <f t="shared" si="11"/>
        <v>137.05</v>
      </c>
    </row>
    <row r="109" spans="1:9" ht="48">
      <c r="A109" s="28" t="s">
        <v>90</v>
      </c>
      <c r="B109" s="26" t="s">
        <v>343</v>
      </c>
      <c r="C109" s="27" t="s">
        <v>95</v>
      </c>
      <c r="D109" s="88" t="s">
        <v>34</v>
      </c>
      <c r="E109" s="18">
        <f>'MEM CALC'!N344</f>
        <v>10</v>
      </c>
      <c r="F109" s="19">
        <v>19.46</v>
      </c>
      <c r="G109" s="92">
        <v>0.2882</v>
      </c>
      <c r="H109" s="23">
        <f t="shared" si="10"/>
        <v>25.07</v>
      </c>
      <c r="I109" s="23">
        <f t="shared" si="11"/>
        <v>250.7</v>
      </c>
    </row>
    <row r="110" spans="1:9" ht="108">
      <c r="A110" s="28" t="s">
        <v>88</v>
      </c>
      <c r="B110" s="26" t="s">
        <v>344</v>
      </c>
      <c r="C110" s="27" t="s">
        <v>94</v>
      </c>
      <c r="D110" s="88" t="s">
        <v>34</v>
      </c>
      <c r="E110" s="18">
        <f>'MEM CALC'!N347</f>
        <v>10</v>
      </c>
      <c r="F110" s="19">
        <v>147.32</v>
      </c>
      <c r="G110" s="92">
        <v>0.2882</v>
      </c>
      <c r="H110" s="23">
        <f t="shared" si="10"/>
        <v>189.78</v>
      </c>
      <c r="I110" s="23">
        <f t="shared" si="11"/>
        <v>1897.8</v>
      </c>
    </row>
    <row r="111" spans="1:9" ht="36">
      <c r="A111" s="28" t="s">
        <v>135</v>
      </c>
      <c r="B111" s="26" t="s">
        <v>345</v>
      </c>
      <c r="C111" s="27" t="s">
        <v>136</v>
      </c>
      <c r="D111" s="88" t="s">
        <v>68</v>
      </c>
      <c r="E111" s="18">
        <f>'MEM CALC'!N350</f>
        <v>12</v>
      </c>
      <c r="F111" s="19">
        <v>35.75</v>
      </c>
      <c r="G111" s="92">
        <v>0.2882</v>
      </c>
      <c r="H111" s="23">
        <f t="shared" si="10"/>
        <v>46.05</v>
      </c>
      <c r="I111" s="23">
        <f t="shared" si="11"/>
        <v>552.6</v>
      </c>
    </row>
    <row r="112" spans="1:9" ht="36">
      <c r="A112" s="28" t="s">
        <v>272</v>
      </c>
      <c r="B112" s="26" t="s">
        <v>346</v>
      </c>
      <c r="C112" s="27" t="s">
        <v>273</v>
      </c>
      <c r="D112" s="88" t="s">
        <v>56</v>
      </c>
      <c r="E112" s="18">
        <f>'MEM CALC'!N354</f>
        <v>0.23</v>
      </c>
      <c r="F112" s="19">
        <v>183.97</v>
      </c>
      <c r="G112" s="92">
        <v>0.2882</v>
      </c>
      <c r="H112" s="23">
        <f t="shared" si="10"/>
        <v>236.99</v>
      </c>
      <c r="I112" s="23">
        <f t="shared" si="11"/>
        <v>54.51</v>
      </c>
    </row>
    <row r="113" spans="1:9" ht="48">
      <c r="A113" s="164" t="s">
        <v>168</v>
      </c>
      <c r="B113" s="165" t="s">
        <v>347</v>
      </c>
      <c r="C113" s="166" t="s">
        <v>170</v>
      </c>
      <c r="D113" s="172" t="s">
        <v>68</v>
      </c>
      <c r="E113" s="168">
        <f>'MEM CALC'!N357</f>
        <v>7</v>
      </c>
      <c r="F113" s="169">
        <v>14.81</v>
      </c>
      <c r="G113" s="170">
        <v>0.2882</v>
      </c>
      <c r="H113" s="171">
        <f t="shared" si="10"/>
        <v>19.08</v>
      </c>
      <c r="I113" s="171">
        <f t="shared" si="11"/>
        <v>133.56</v>
      </c>
    </row>
    <row r="114" spans="1:9" ht="72">
      <c r="A114" s="28" t="s">
        <v>234</v>
      </c>
      <c r="B114" s="26" t="s">
        <v>348</v>
      </c>
      <c r="C114" s="27" t="s">
        <v>235</v>
      </c>
      <c r="D114" s="88" t="s">
        <v>68</v>
      </c>
      <c r="E114" s="18">
        <f>'MEM CALC'!N360</f>
        <v>7</v>
      </c>
      <c r="F114" s="19">
        <v>75.45</v>
      </c>
      <c r="G114" s="92">
        <v>0.2882</v>
      </c>
      <c r="H114" s="23">
        <f t="shared" si="10"/>
        <v>97.19</v>
      </c>
      <c r="I114" s="23">
        <f t="shared" si="11"/>
        <v>680.33</v>
      </c>
    </row>
    <row r="115" spans="1:9" ht="60">
      <c r="A115" s="28" t="s">
        <v>153</v>
      </c>
      <c r="B115" s="26" t="s">
        <v>349</v>
      </c>
      <c r="C115" s="27" t="s">
        <v>154</v>
      </c>
      <c r="D115" s="88" t="s">
        <v>68</v>
      </c>
      <c r="E115" s="18">
        <f>'MEM CALC'!N363</f>
        <v>1.2</v>
      </c>
      <c r="F115" s="19">
        <v>197.15</v>
      </c>
      <c r="G115" s="92">
        <v>0.2882</v>
      </c>
      <c r="H115" s="23">
        <f t="shared" si="10"/>
        <v>253.97</v>
      </c>
      <c r="I115" s="23">
        <f t="shared" si="11"/>
        <v>304.76</v>
      </c>
    </row>
    <row r="116" spans="1:9" ht="24">
      <c r="A116" s="28" t="s">
        <v>97</v>
      </c>
      <c r="B116" s="26" t="s">
        <v>350</v>
      </c>
      <c r="C116" s="27" t="s">
        <v>109</v>
      </c>
      <c r="D116" s="88" t="s">
        <v>28</v>
      </c>
      <c r="E116" s="18">
        <f>'MEM CALC'!N366</f>
        <v>12</v>
      </c>
      <c r="F116" s="19">
        <f>COMPOSIÇÃO!G8</f>
        <v>38.29</v>
      </c>
      <c r="G116" s="92">
        <v>0.2882</v>
      </c>
      <c r="H116" s="23">
        <f t="shared" si="10"/>
        <v>49.33</v>
      </c>
      <c r="I116" s="23">
        <f t="shared" si="11"/>
        <v>591.96</v>
      </c>
    </row>
    <row r="117" spans="1:9" ht="12.75">
      <c r="A117" s="28" t="s">
        <v>97</v>
      </c>
      <c r="B117" s="26" t="s">
        <v>351</v>
      </c>
      <c r="C117" s="27" t="s">
        <v>112</v>
      </c>
      <c r="D117" s="88" t="s">
        <v>28</v>
      </c>
      <c r="E117" s="18">
        <f>'MEM CALC'!N369</f>
        <v>6</v>
      </c>
      <c r="F117" s="19">
        <f>COMPOSIÇÃO!G13</f>
        <v>32.5</v>
      </c>
      <c r="G117" s="92">
        <v>0.2882</v>
      </c>
      <c r="H117" s="23">
        <f t="shared" si="10"/>
        <v>41.87</v>
      </c>
      <c r="I117" s="23">
        <f t="shared" si="11"/>
        <v>251.22</v>
      </c>
    </row>
    <row r="118" spans="1:9" ht="36">
      <c r="A118" s="28" t="s">
        <v>364</v>
      </c>
      <c r="B118" s="26" t="s">
        <v>352</v>
      </c>
      <c r="C118" s="27" t="s">
        <v>253</v>
      </c>
      <c r="D118" s="88" t="s">
        <v>34</v>
      </c>
      <c r="E118" s="18">
        <f>'MEM CALC'!N372</f>
        <v>2.66</v>
      </c>
      <c r="F118" s="19">
        <v>23.3</v>
      </c>
      <c r="G118" s="92">
        <v>0.2882</v>
      </c>
      <c r="H118" s="23">
        <f t="shared" si="10"/>
        <v>30.02</v>
      </c>
      <c r="I118" s="23">
        <f t="shared" si="11"/>
        <v>79.85</v>
      </c>
    </row>
    <row r="119" spans="1:9" ht="60">
      <c r="A119" s="28" t="s">
        <v>217</v>
      </c>
      <c r="B119" s="26" t="s">
        <v>353</v>
      </c>
      <c r="C119" s="27" t="s">
        <v>214</v>
      </c>
      <c r="D119" s="88" t="s">
        <v>56</v>
      </c>
      <c r="E119" s="18">
        <f>'MEM CALC'!N376</f>
        <v>0.9</v>
      </c>
      <c r="F119" s="19">
        <v>254.73</v>
      </c>
      <c r="G119" s="92">
        <v>0.2882</v>
      </c>
      <c r="H119" s="23">
        <f t="shared" si="10"/>
        <v>328.14</v>
      </c>
      <c r="I119" s="23">
        <f t="shared" si="11"/>
        <v>295.33</v>
      </c>
    </row>
    <row r="120" spans="1:9" ht="96">
      <c r="A120" s="28" t="s">
        <v>117</v>
      </c>
      <c r="B120" s="26" t="s">
        <v>354</v>
      </c>
      <c r="C120" s="27" t="s">
        <v>286</v>
      </c>
      <c r="D120" s="88" t="s">
        <v>56</v>
      </c>
      <c r="E120" s="18">
        <f>'MEM CALC'!N379</f>
        <v>0.9</v>
      </c>
      <c r="F120" s="19">
        <v>1542.18</v>
      </c>
      <c r="G120" s="92">
        <v>0.2882</v>
      </c>
      <c r="H120" s="23">
        <f t="shared" si="10"/>
        <v>1986.64</v>
      </c>
      <c r="I120" s="23">
        <f t="shared" si="11"/>
        <v>1787.98</v>
      </c>
    </row>
    <row r="121" spans="1:9" ht="24">
      <c r="A121" s="28" t="s">
        <v>125</v>
      </c>
      <c r="B121" s="26" t="s">
        <v>355</v>
      </c>
      <c r="C121" s="27" t="s">
        <v>124</v>
      </c>
      <c r="D121" s="88" t="s">
        <v>34</v>
      </c>
      <c r="E121" s="18">
        <f>'MEM CALC'!N382</f>
        <v>953.45</v>
      </c>
      <c r="F121" s="19">
        <v>2.16</v>
      </c>
      <c r="G121" s="92">
        <v>0.2882</v>
      </c>
      <c r="H121" s="23">
        <f t="shared" si="10"/>
        <v>2.78</v>
      </c>
      <c r="I121" s="23">
        <f t="shared" si="11"/>
        <v>2650.59</v>
      </c>
    </row>
    <row r="122" spans="1:9" ht="60">
      <c r="A122" s="28" t="s">
        <v>126</v>
      </c>
      <c r="B122" s="26" t="s">
        <v>356</v>
      </c>
      <c r="C122" s="27" t="s">
        <v>127</v>
      </c>
      <c r="D122" s="88" t="s">
        <v>34</v>
      </c>
      <c r="E122" s="18">
        <f>'MEM CALC'!N385</f>
        <v>416.1</v>
      </c>
      <c r="F122" s="19">
        <v>11.64</v>
      </c>
      <c r="G122" s="92">
        <v>0.2882</v>
      </c>
      <c r="H122" s="23">
        <f t="shared" si="10"/>
        <v>14.99</v>
      </c>
      <c r="I122" s="23">
        <f t="shared" si="11"/>
        <v>6237.34</v>
      </c>
    </row>
    <row r="123" spans="1:9" ht="84">
      <c r="A123" s="28" t="s">
        <v>155</v>
      </c>
      <c r="B123" s="26" t="s">
        <v>357</v>
      </c>
      <c r="C123" s="27" t="s">
        <v>156</v>
      </c>
      <c r="D123" s="88" t="s">
        <v>34</v>
      </c>
      <c r="E123" s="18">
        <f>'MEM CALC'!N393</f>
        <v>38.88</v>
      </c>
      <c r="F123" s="19">
        <v>33.03</v>
      </c>
      <c r="G123" s="92">
        <v>0.2882</v>
      </c>
      <c r="H123" s="23">
        <f t="shared" si="10"/>
        <v>42.55</v>
      </c>
      <c r="I123" s="23">
        <f t="shared" si="11"/>
        <v>1654.34</v>
      </c>
    </row>
    <row r="124" spans="1:9" ht="72">
      <c r="A124" s="28" t="s">
        <v>157</v>
      </c>
      <c r="B124" s="26" t="s">
        <v>358</v>
      </c>
      <c r="C124" s="27" t="s">
        <v>291</v>
      </c>
      <c r="D124" s="88" t="s">
        <v>34</v>
      </c>
      <c r="E124" s="18">
        <f>'MEM CALC'!N396</f>
        <v>3</v>
      </c>
      <c r="F124" s="19">
        <v>14.78</v>
      </c>
      <c r="G124" s="92">
        <v>0.2882</v>
      </c>
      <c r="H124" s="23">
        <f t="shared" si="10"/>
        <v>19.04</v>
      </c>
      <c r="I124" s="23">
        <f t="shared" si="11"/>
        <v>57.12</v>
      </c>
    </row>
    <row r="125" spans="1:9" ht="36">
      <c r="A125" s="28" t="s">
        <v>216</v>
      </c>
      <c r="B125" s="26" t="s">
        <v>359</v>
      </c>
      <c r="C125" s="27" t="s">
        <v>213</v>
      </c>
      <c r="D125" s="88" t="s">
        <v>56</v>
      </c>
      <c r="E125" s="18">
        <f>'MEM CALC'!N399</f>
        <v>2.39</v>
      </c>
      <c r="F125" s="19">
        <v>49.84</v>
      </c>
      <c r="G125" s="92">
        <v>0.2882</v>
      </c>
      <c r="H125" s="23">
        <f t="shared" si="10"/>
        <v>64.2</v>
      </c>
      <c r="I125" s="23">
        <f t="shared" si="11"/>
        <v>153.44</v>
      </c>
    </row>
    <row r="126" spans="1:9" ht="72">
      <c r="A126" s="28" t="s">
        <v>141</v>
      </c>
      <c r="B126" s="26" t="s">
        <v>360</v>
      </c>
      <c r="C126" s="27" t="s">
        <v>143</v>
      </c>
      <c r="D126" s="88" t="s">
        <v>28</v>
      </c>
      <c r="E126" s="18">
        <f>'MEM CALC'!N406</f>
        <v>1</v>
      </c>
      <c r="F126" s="19">
        <v>228.08</v>
      </c>
      <c r="G126" s="92">
        <v>0.2882</v>
      </c>
      <c r="H126" s="23">
        <f t="shared" si="10"/>
        <v>293.81</v>
      </c>
      <c r="I126" s="23">
        <f t="shared" si="11"/>
        <v>293.81</v>
      </c>
    </row>
    <row r="127" spans="1:9" ht="60">
      <c r="A127" s="28" t="s">
        <v>368</v>
      </c>
      <c r="B127" s="26" t="s">
        <v>374</v>
      </c>
      <c r="C127" s="27" t="s">
        <v>369</v>
      </c>
      <c r="D127" s="88" t="s">
        <v>34</v>
      </c>
      <c r="E127" s="18">
        <f>'MEM CALC'!N409</f>
        <v>135</v>
      </c>
      <c r="F127" s="19">
        <v>0.82</v>
      </c>
      <c r="G127" s="92">
        <v>0.2882</v>
      </c>
      <c r="H127" s="23">
        <f t="shared" si="10"/>
        <v>1.06</v>
      </c>
      <c r="I127" s="23">
        <f t="shared" si="11"/>
        <v>143.1</v>
      </c>
    </row>
    <row r="128" spans="1:9" ht="12.75">
      <c r="A128" s="80"/>
      <c r="B128" s="81"/>
      <c r="C128" s="82"/>
      <c r="D128" s="88"/>
      <c r="E128" s="18"/>
      <c r="F128" s="19"/>
      <c r="G128" s="92"/>
      <c r="H128" s="23"/>
      <c r="I128" s="23"/>
    </row>
    <row r="129" spans="1:9" ht="12.75">
      <c r="A129" s="42"/>
      <c r="B129" s="43"/>
      <c r="C129" s="41" t="s">
        <v>14</v>
      </c>
      <c r="D129" s="43"/>
      <c r="E129" s="44"/>
      <c r="F129" s="74"/>
      <c r="G129" s="67"/>
      <c r="H129" s="67"/>
      <c r="I129" s="46">
        <f>ROUND(SUM(I8,I17,I29,I57,I83,I87,I106),2)</f>
        <v>393312.38</v>
      </c>
    </row>
    <row r="130" spans="1:9" ht="12.75">
      <c r="A130" s="36"/>
      <c r="B130" s="37"/>
      <c r="C130" s="14"/>
      <c r="D130" s="37"/>
      <c r="E130" s="39"/>
      <c r="F130" s="73"/>
      <c r="G130" s="66"/>
      <c r="H130" s="66"/>
      <c r="I130" s="40"/>
    </row>
    <row r="131" spans="1:9" ht="12.75">
      <c r="A131" s="36"/>
      <c r="B131" s="37"/>
      <c r="C131" s="15"/>
      <c r="D131" s="37"/>
      <c r="E131" s="39"/>
      <c r="F131" s="73"/>
      <c r="G131" s="66"/>
      <c r="H131" s="66"/>
      <c r="I131" s="40"/>
    </row>
    <row r="132" spans="1:9" ht="12.75">
      <c r="A132" s="36"/>
      <c r="B132" s="37"/>
      <c r="C132" s="15"/>
      <c r="D132" s="37"/>
      <c r="E132" s="39"/>
      <c r="F132" s="73"/>
      <c r="G132" s="66"/>
      <c r="H132" s="66"/>
      <c r="I132" s="40"/>
    </row>
    <row r="133" spans="1:9" ht="12.75">
      <c r="A133" s="36"/>
      <c r="B133" s="37"/>
      <c r="C133" s="15"/>
      <c r="D133" s="37"/>
      <c r="E133" s="39"/>
      <c r="F133" s="73"/>
      <c r="G133" s="66"/>
      <c r="H133" s="66"/>
      <c r="I133" s="40"/>
    </row>
    <row r="134" spans="1:9" ht="12.75">
      <c r="A134" s="36"/>
      <c r="B134" s="37"/>
      <c r="C134" s="15"/>
      <c r="D134" s="37"/>
      <c r="E134" s="39"/>
      <c r="F134" s="73"/>
      <c r="G134" s="66"/>
      <c r="H134" s="66"/>
      <c r="I134" s="40"/>
    </row>
    <row r="135" spans="1:9" ht="12.75">
      <c r="A135" s="36"/>
      <c r="B135" s="37"/>
      <c r="C135" s="15"/>
      <c r="D135" s="37"/>
      <c r="E135" s="39"/>
      <c r="F135" s="73"/>
      <c r="G135" s="66"/>
      <c r="H135" s="66"/>
      <c r="I135" s="40"/>
    </row>
    <row r="136" spans="1:9" ht="12.75">
      <c r="A136" s="36"/>
      <c r="B136" s="37"/>
      <c r="C136" s="15"/>
      <c r="D136" s="37"/>
      <c r="E136" s="39"/>
      <c r="F136" s="73"/>
      <c r="G136" s="66"/>
      <c r="H136" s="66"/>
      <c r="I136" s="40"/>
    </row>
    <row r="137" spans="1:9" ht="12.75">
      <c r="A137" s="36"/>
      <c r="B137" s="37"/>
      <c r="C137" s="15"/>
      <c r="D137" s="37"/>
      <c r="E137" s="39"/>
      <c r="F137" s="73"/>
      <c r="G137" s="66"/>
      <c r="H137" s="66"/>
      <c r="I137" s="40"/>
    </row>
    <row r="138" spans="1:9" ht="12.75">
      <c r="A138" s="36"/>
      <c r="B138" s="37"/>
      <c r="C138" s="38"/>
      <c r="D138" s="37"/>
      <c r="E138" s="39"/>
      <c r="F138" s="73"/>
      <c r="G138" s="66"/>
      <c r="H138" s="66"/>
      <c r="I138" s="40"/>
    </row>
    <row r="139" spans="1:9" ht="12.75">
      <c r="A139" s="36"/>
      <c r="B139" s="37"/>
      <c r="C139" s="38"/>
      <c r="D139" s="37"/>
      <c r="E139" s="39"/>
      <c r="F139" s="73"/>
      <c r="G139" s="66"/>
      <c r="H139" s="66"/>
      <c r="I139" s="40"/>
    </row>
    <row r="140" spans="1:9" ht="12.75">
      <c r="A140" s="36"/>
      <c r="B140" s="37"/>
      <c r="C140" s="38"/>
      <c r="D140" s="37"/>
      <c r="E140" s="39"/>
      <c r="F140" s="73"/>
      <c r="G140" s="66"/>
      <c r="H140" s="66"/>
      <c r="I140" s="40"/>
    </row>
    <row r="141" spans="1:9" ht="12.75">
      <c r="A141" s="36"/>
      <c r="B141" s="37"/>
      <c r="C141" s="38"/>
      <c r="D141" s="37"/>
      <c r="E141" s="39"/>
      <c r="F141" s="73"/>
      <c r="G141" s="66"/>
      <c r="H141" s="66"/>
      <c r="I141" s="40"/>
    </row>
    <row r="142" spans="1:9" ht="12.75">
      <c r="A142" s="36"/>
      <c r="B142" s="37"/>
      <c r="C142" s="38"/>
      <c r="D142" s="37"/>
      <c r="E142" s="39"/>
      <c r="F142" s="73"/>
      <c r="G142" s="66"/>
      <c r="H142" s="66"/>
      <c r="I142" s="40"/>
    </row>
    <row r="143" spans="1:9" ht="12.75">
      <c r="A143" s="189"/>
      <c r="B143" s="190"/>
      <c r="C143" s="191"/>
      <c r="D143" s="190"/>
      <c r="E143" s="192"/>
      <c r="F143" s="193"/>
      <c r="G143" s="194"/>
      <c r="H143" s="194"/>
      <c r="I143" s="195"/>
    </row>
    <row r="144" spans="1:9" ht="12.75">
      <c r="A144" s="36"/>
      <c r="B144" s="37"/>
      <c r="C144" s="38"/>
      <c r="D144" s="37"/>
      <c r="E144" s="39"/>
      <c r="F144" s="73"/>
      <c r="G144" s="66"/>
      <c r="H144" s="66"/>
      <c r="I144" s="40"/>
    </row>
    <row r="145" spans="1:9" ht="12.75">
      <c r="A145" s="36"/>
      <c r="B145" s="37"/>
      <c r="C145" s="38"/>
      <c r="D145" s="37"/>
      <c r="E145" s="39"/>
      <c r="F145" s="73"/>
      <c r="G145" s="66"/>
      <c r="H145" s="66"/>
      <c r="I145" s="40"/>
    </row>
    <row r="146" spans="1:9" ht="12.75">
      <c r="A146" s="4"/>
      <c r="B146" s="8"/>
      <c r="C146" s="14" t="s">
        <v>15</v>
      </c>
      <c r="D146" s="8"/>
      <c r="E146" s="10"/>
      <c r="F146" s="72"/>
      <c r="G146" s="6"/>
      <c r="H146" s="6"/>
      <c r="I146" s="6"/>
    </row>
    <row r="147" spans="1:9" ht="38.25">
      <c r="A147" s="4"/>
      <c r="B147" s="8"/>
      <c r="C147" s="15" t="s">
        <v>181</v>
      </c>
      <c r="D147" s="8"/>
      <c r="E147" s="10"/>
      <c r="F147" s="72"/>
      <c r="G147" s="6"/>
      <c r="H147" s="6"/>
      <c r="I147" s="6"/>
    </row>
    <row r="148" spans="1:9" ht="25.5">
      <c r="A148" s="4"/>
      <c r="B148" s="8"/>
      <c r="C148" s="15" t="s">
        <v>16</v>
      </c>
      <c r="D148" s="8"/>
      <c r="E148" s="10"/>
      <c r="F148" s="72"/>
      <c r="G148" s="6"/>
      <c r="H148" s="6"/>
      <c r="I148" s="6"/>
    </row>
    <row r="149" spans="1:9" ht="51">
      <c r="A149" s="4"/>
      <c r="B149" s="8"/>
      <c r="C149" s="15" t="s">
        <v>19</v>
      </c>
      <c r="D149" s="8"/>
      <c r="E149" s="10"/>
      <c r="F149" s="72"/>
      <c r="G149" s="6"/>
      <c r="H149" s="6"/>
      <c r="I149" s="6"/>
    </row>
    <row r="150" spans="1:9" ht="38.25">
      <c r="A150" s="4"/>
      <c r="B150" s="8"/>
      <c r="C150" s="15" t="s">
        <v>18</v>
      </c>
      <c r="D150" s="8"/>
      <c r="E150" s="10"/>
      <c r="F150" s="72"/>
      <c r="G150" s="6"/>
      <c r="H150" s="6"/>
      <c r="I150" s="6"/>
    </row>
    <row r="151" spans="1:9" ht="38.25">
      <c r="A151" s="4"/>
      <c r="B151" s="8"/>
      <c r="C151" s="15" t="s">
        <v>17</v>
      </c>
      <c r="D151" s="8"/>
      <c r="E151" s="10"/>
      <c r="F151" s="72"/>
      <c r="G151" s="6"/>
      <c r="H151" s="6"/>
      <c r="I151" s="6"/>
    </row>
    <row r="152" spans="1:9" ht="25.5">
      <c r="A152" s="4"/>
      <c r="B152" s="8"/>
      <c r="C152" s="15" t="s">
        <v>64</v>
      </c>
      <c r="D152" s="8"/>
      <c r="E152" s="10"/>
      <c r="F152" s="72"/>
      <c r="G152" s="6"/>
      <c r="H152" s="6"/>
      <c r="I152" s="6"/>
    </row>
    <row r="153" spans="1:9" ht="12.75">
      <c r="A153" s="4"/>
      <c r="B153" s="8"/>
      <c r="C153" s="15" t="s">
        <v>21</v>
      </c>
      <c r="D153" s="8"/>
      <c r="E153" s="10"/>
      <c r="F153" s="72"/>
      <c r="G153" s="6"/>
      <c r="H153" s="6"/>
      <c r="I153" s="6"/>
    </row>
    <row r="154" spans="1:9" ht="12.75">
      <c r="A154" s="4"/>
      <c r="B154" s="8"/>
      <c r="C154" s="15"/>
      <c r="D154" s="8"/>
      <c r="E154" s="10"/>
      <c r="F154" s="72"/>
      <c r="G154" s="6"/>
      <c r="H154" s="6"/>
      <c r="I154" s="6"/>
    </row>
    <row r="155" spans="1:9" ht="12.75">
      <c r="A155" s="4"/>
      <c r="B155" s="8"/>
      <c r="C155" s="15"/>
      <c r="D155" s="8"/>
      <c r="E155" s="10"/>
      <c r="F155" s="72"/>
      <c r="G155" s="6"/>
      <c r="H155" s="6"/>
      <c r="I155" s="6"/>
    </row>
    <row r="156" spans="1:9" ht="12.75">
      <c r="A156" s="4"/>
      <c r="B156" s="8"/>
      <c r="C156" s="15"/>
      <c r="D156" s="8"/>
      <c r="E156" s="10"/>
      <c r="F156" s="72"/>
      <c r="G156" s="6"/>
      <c r="H156" s="6"/>
      <c r="I156" s="6"/>
    </row>
    <row r="157" spans="1:9" ht="12.75">
      <c r="A157" s="4"/>
      <c r="B157" s="8"/>
      <c r="C157" s="15"/>
      <c r="D157" s="8"/>
      <c r="E157" s="10"/>
      <c r="F157" s="72"/>
      <c r="G157" s="6"/>
      <c r="H157" s="6"/>
      <c r="I157" s="6"/>
    </row>
    <row r="158" spans="1:9" ht="12.75">
      <c r="A158" s="4"/>
      <c r="B158" s="8"/>
      <c r="C158" s="15"/>
      <c r="D158" s="8"/>
      <c r="E158" s="10"/>
      <c r="F158" s="72"/>
      <c r="G158" s="6"/>
      <c r="H158" s="6"/>
      <c r="I158" s="6"/>
    </row>
    <row r="159" spans="1:9" ht="12.75">
      <c r="A159" s="4"/>
      <c r="B159" s="8"/>
      <c r="C159" s="15"/>
      <c r="D159" s="8"/>
      <c r="E159" s="10"/>
      <c r="F159" s="72"/>
      <c r="G159" s="6"/>
      <c r="H159" s="6"/>
      <c r="I159" s="6"/>
    </row>
    <row r="160" spans="1:9" ht="12.75">
      <c r="A160" s="4"/>
      <c r="B160" s="8"/>
      <c r="C160" s="15"/>
      <c r="D160" s="8"/>
      <c r="E160" s="10"/>
      <c r="F160" s="72"/>
      <c r="G160" s="6"/>
      <c r="H160" s="6"/>
      <c r="I160" s="6"/>
    </row>
    <row r="161" spans="1:9" ht="12.75">
      <c r="A161" s="4"/>
      <c r="B161" s="8"/>
      <c r="C161" s="15"/>
      <c r="D161" s="8"/>
      <c r="E161" s="10"/>
      <c r="F161" s="72"/>
      <c r="G161" s="6"/>
      <c r="H161" s="6"/>
      <c r="I161" s="6"/>
    </row>
    <row r="162" spans="1:9" ht="12.75">
      <c r="A162" s="4"/>
      <c r="B162" s="8"/>
      <c r="C162" s="15"/>
      <c r="D162" s="8"/>
      <c r="E162" s="10"/>
      <c r="F162" s="72"/>
      <c r="G162" s="6"/>
      <c r="H162" s="6"/>
      <c r="I162" s="6"/>
    </row>
    <row r="163" spans="1:9" ht="12.75">
      <c r="A163" s="4"/>
      <c r="B163" s="8"/>
      <c r="C163" s="15"/>
      <c r="D163" s="8"/>
      <c r="E163" s="10"/>
      <c r="F163" s="72"/>
      <c r="G163" s="6"/>
      <c r="H163" s="6"/>
      <c r="I163" s="6"/>
    </row>
    <row r="164" spans="1:9" ht="12.75">
      <c r="A164" s="4"/>
      <c r="B164" s="8"/>
      <c r="C164" s="15"/>
      <c r="D164" s="8"/>
      <c r="E164" s="10"/>
      <c r="F164" s="72"/>
      <c r="G164" s="6"/>
      <c r="H164" s="6"/>
      <c r="I164" s="6"/>
    </row>
    <row r="165" spans="1:9" ht="12.75">
      <c r="A165" s="4"/>
      <c r="B165" s="8"/>
      <c r="C165" s="15"/>
      <c r="D165" s="8"/>
      <c r="E165" s="10"/>
      <c r="F165" s="72"/>
      <c r="G165" s="6"/>
      <c r="H165" s="6"/>
      <c r="I165" s="6"/>
    </row>
    <row r="166" spans="1:9" ht="12.75">
      <c r="A166" s="4"/>
      <c r="B166" s="8"/>
      <c r="C166" s="15"/>
      <c r="D166" s="8"/>
      <c r="E166" s="10"/>
      <c r="F166" s="72"/>
      <c r="G166" s="6"/>
      <c r="H166" s="6"/>
      <c r="I166" s="6"/>
    </row>
    <row r="167" spans="1:9" ht="12.75">
      <c r="A167" s="4"/>
      <c r="B167" s="8"/>
      <c r="C167" s="15"/>
      <c r="D167" s="8"/>
      <c r="E167" s="10"/>
      <c r="F167" s="72"/>
      <c r="G167" s="6"/>
      <c r="H167" s="6"/>
      <c r="I167" s="6"/>
    </row>
    <row r="168" spans="1:9" ht="12.75">
      <c r="A168" s="4"/>
      <c r="B168" s="8"/>
      <c r="C168" s="15"/>
      <c r="D168" s="8"/>
      <c r="E168" s="10"/>
      <c r="F168" s="72"/>
      <c r="G168" s="6"/>
      <c r="H168" s="6"/>
      <c r="I168" s="6"/>
    </row>
    <row r="169" spans="1:9" ht="12.75">
      <c r="A169" s="4"/>
      <c r="B169" s="8"/>
      <c r="C169" s="15"/>
      <c r="D169" s="8"/>
      <c r="E169" s="10"/>
      <c r="F169" s="72"/>
      <c r="G169" s="6"/>
      <c r="H169" s="6"/>
      <c r="I169" s="6"/>
    </row>
    <row r="170" spans="1:9" ht="12.75">
      <c r="A170" s="4"/>
      <c r="B170" s="8"/>
      <c r="C170" s="15"/>
      <c r="D170" s="8"/>
      <c r="E170" s="10"/>
      <c r="F170" s="72"/>
      <c r="G170" s="6"/>
      <c r="H170" s="6"/>
      <c r="I170" s="6"/>
    </row>
    <row r="171" spans="1:9" ht="12.75">
      <c r="A171" s="4"/>
      <c r="B171" s="8"/>
      <c r="C171" s="15"/>
      <c r="D171" s="8"/>
      <c r="E171" s="10"/>
      <c r="F171" s="72"/>
      <c r="G171" s="6"/>
      <c r="H171" s="6"/>
      <c r="I171" s="6"/>
    </row>
    <row r="172" spans="1:9" ht="12.75">
      <c r="A172" s="4"/>
      <c r="B172" s="8"/>
      <c r="C172" s="15"/>
      <c r="D172" s="8"/>
      <c r="E172" s="10"/>
      <c r="F172" s="72"/>
      <c r="G172" s="6"/>
      <c r="H172" s="6"/>
      <c r="I172" s="6"/>
    </row>
    <row r="173" spans="1:9" ht="12.75">
      <c r="A173" s="4"/>
      <c r="B173" s="8"/>
      <c r="C173" s="15"/>
      <c r="D173" s="8"/>
      <c r="E173" s="10"/>
      <c r="F173" s="72"/>
      <c r="G173" s="6"/>
      <c r="H173" s="6"/>
      <c r="I173" s="6"/>
    </row>
    <row r="174" spans="1:9" ht="12.75">
      <c r="A174" s="4"/>
      <c r="B174" s="8"/>
      <c r="C174" s="15"/>
      <c r="D174" s="8"/>
      <c r="E174" s="10"/>
      <c r="F174" s="72"/>
      <c r="G174" s="6"/>
      <c r="H174" s="6"/>
      <c r="I174" s="6"/>
    </row>
    <row r="175" spans="1:9" ht="12.75">
      <c r="A175" s="4"/>
      <c r="B175" s="8"/>
      <c r="C175" s="15"/>
      <c r="D175" s="8"/>
      <c r="E175" s="10"/>
      <c r="F175" s="72"/>
      <c r="G175" s="6"/>
      <c r="H175" s="6"/>
      <c r="I175" s="6"/>
    </row>
    <row r="176" spans="1:9" ht="12.75">
      <c r="A176" s="4"/>
      <c r="B176" s="8"/>
      <c r="C176" s="15"/>
      <c r="D176" s="8"/>
      <c r="E176" s="10"/>
      <c r="F176" s="72"/>
      <c r="G176" s="6"/>
      <c r="H176" s="6"/>
      <c r="I176" s="6"/>
    </row>
    <row r="177" spans="1:9" ht="12.75">
      <c r="A177" s="4"/>
      <c r="B177" s="8"/>
      <c r="C177" s="15"/>
      <c r="D177" s="8"/>
      <c r="E177" s="10"/>
      <c r="F177" s="72"/>
      <c r="G177" s="6"/>
      <c r="H177" s="6"/>
      <c r="I177" s="6"/>
    </row>
    <row r="178" spans="1:9" ht="12.75">
      <c r="A178" s="4"/>
      <c r="B178" s="8"/>
      <c r="C178" s="15"/>
      <c r="D178" s="8"/>
      <c r="E178" s="10"/>
      <c r="F178" s="72"/>
      <c r="G178" s="6"/>
      <c r="H178" s="6"/>
      <c r="I178" s="6"/>
    </row>
    <row r="179" spans="1:9" ht="12.75">
      <c r="A179" s="4"/>
      <c r="B179" s="8"/>
      <c r="C179" s="15"/>
      <c r="D179" s="8"/>
      <c r="E179" s="10"/>
      <c r="F179" s="72"/>
      <c r="G179" s="6"/>
      <c r="H179" s="6"/>
      <c r="I179" s="6"/>
    </row>
    <row r="180" spans="1:9" ht="12.75">
      <c r="A180" s="4"/>
      <c r="B180" s="8"/>
      <c r="C180" s="15"/>
      <c r="D180" s="8"/>
      <c r="E180" s="10"/>
      <c r="F180" s="72"/>
      <c r="G180" s="6"/>
      <c r="H180" s="6"/>
      <c r="I180" s="6"/>
    </row>
    <row r="181" spans="1:9" ht="12.75">
      <c r="A181" s="4"/>
      <c r="B181" s="8"/>
      <c r="C181" s="15"/>
      <c r="D181" s="8"/>
      <c r="E181" s="10"/>
      <c r="F181" s="72"/>
      <c r="G181" s="6"/>
      <c r="H181" s="6"/>
      <c r="I181" s="6"/>
    </row>
    <row r="182" spans="1:9" ht="12.75">
      <c r="A182" s="4"/>
      <c r="B182" s="8"/>
      <c r="C182" s="15"/>
      <c r="D182" s="8"/>
      <c r="E182" s="10"/>
      <c r="F182" s="72"/>
      <c r="G182" s="6"/>
      <c r="H182" s="6"/>
      <c r="I182" s="6"/>
    </row>
    <row r="183" spans="1:9" ht="12.75">
      <c r="A183" s="4"/>
      <c r="B183" s="8"/>
      <c r="C183" s="15"/>
      <c r="D183" s="8"/>
      <c r="E183" s="10"/>
      <c r="F183" s="72"/>
      <c r="G183" s="6"/>
      <c r="H183" s="6"/>
      <c r="I183" s="6"/>
    </row>
    <row r="184" spans="1:9" ht="12.75">
      <c r="A184" s="4"/>
      <c r="B184" s="8"/>
      <c r="C184" s="15"/>
      <c r="D184" s="8"/>
      <c r="E184" s="10"/>
      <c r="F184" s="72"/>
      <c r="G184" s="6"/>
      <c r="H184" s="6"/>
      <c r="I184" s="6"/>
    </row>
    <row r="185" spans="1:9" ht="12.75">
      <c r="A185" s="4"/>
      <c r="B185" s="8"/>
      <c r="C185" s="15"/>
      <c r="D185" s="8"/>
      <c r="E185" s="10"/>
      <c r="F185" s="72"/>
      <c r="G185" s="6"/>
      <c r="H185" s="6"/>
      <c r="I185" s="6"/>
    </row>
    <row r="186" spans="1:9" ht="12.75">
      <c r="A186" s="4"/>
      <c r="B186" s="8"/>
      <c r="C186" s="15"/>
      <c r="D186" s="8"/>
      <c r="E186" s="10"/>
      <c r="F186" s="72"/>
      <c r="G186" s="6"/>
      <c r="H186" s="6"/>
      <c r="I186" s="6"/>
    </row>
    <row r="187" spans="1:9" ht="12.75">
      <c r="A187" s="4"/>
      <c r="B187" s="8"/>
      <c r="C187" s="15"/>
      <c r="D187" s="8"/>
      <c r="E187" s="10"/>
      <c r="F187" s="72"/>
      <c r="G187" s="6"/>
      <c r="H187" s="6"/>
      <c r="I187" s="6"/>
    </row>
    <row r="188" spans="1:9" ht="12.75">
      <c r="A188" s="4"/>
      <c r="B188" s="8"/>
      <c r="C188" s="15"/>
      <c r="D188" s="8"/>
      <c r="E188" s="10"/>
      <c r="F188" s="72"/>
      <c r="G188" s="6"/>
      <c r="H188" s="6"/>
      <c r="I188" s="6"/>
    </row>
    <row r="189" spans="1:9" ht="12.75">
      <c r="A189" s="4"/>
      <c r="B189" s="8"/>
      <c r="C189" s="15"/>
      <c r="D189" s="8"/>
      <c r="E189" s="10"/>
      <c r="F189" s="72"/>
      <c r="G189" s="6"/>
      <c r="H189" s="6"/>
      <c r="I189" s="6"/>
    </row>
    <row r="190" spans="1:9" ht="12.75">
      <c r="A190" s="4"/>
      <c r="B190" s="8"/>
      <c r="C190" s="15"/>
      <c r="D190" s="8"/>
      <c r="E190" s="10"/>
      <c r="F190" s="72"/>
      <c r="G190" s="6"/>
      <c r="H190" s="6"/>
      <c r="I190" s="6"/>
    </row>
    <row r="191" spans="1:9" ht="12.75">
      <c r="A191" s="4"/>
      <c r="B191" s="8"/>
      <c r="C191" s="15"/>
      <c r="D191" s="8"/>
      <c r="E191" s="10"/>
      <c r="F191" s="72"/>
      <c r="G191" s="6"/>
      <c r="H191" s="6"/>
      <c r="I191" s="6"/>
    </row>
    <row r="192" spans="1:9" ht="12.75">
      <c r="A192" s="4"/>
      <c r="B192" s="8"/>
      <c r="C192" s="15"/>
      <c r="D192" s="8"/>
      <c r="E192" s="10"/>
      <c r="F192" s="72"/>
      <c r="G192" s="6"/>
      <c r="H192" s="6"/>
      <c r="I192" s="6"/>
    </row>
    <row r="193" spans="1:9" ht="12.75">
      <c r="A193" s="4"/>
      <c r="B193" s="8"/>
      <c r="C193" s="15"/>
      <c r="D193" s="8"/>
      <c r="E193" s="10"/>
      <c r="F193" s="72"/>
      <c r="G193" s="6"/>
      <c r="H193" s="6"/>
      <c r="I193" s="6"/>
    </row>
    <row r="194" spans="1:9" ht="12.75">
      <c r="A194" s="4"/>
      <c r="B194" s="8"/>
      <c r="C194" s="15"/>
      <c r="D194" s="8"/>
      <c r="E194" s="10"/>
      <c r="F194" s="72"/>
      <c r="G194" s="6"/>
      <c r="H194" s="6"/>
      <c r="I194" s="6"/>
    </row>
    <row r="195" spans="1:9" ht="12.75">
      <c r="A195" s="4"/>
      <c r="B195" s="8"/>
      <c r="C195" s="15"/>
      <c r="D195" s="8"/>
      <c r="E195" s="10"/>
      <c r="F195" s="72"/>
      <c r="G195" s="6"/>
      <c r="H195" s="6"/>
      <c r="I195" s="6"/>
    </row>
    <row r="196" spans="1:9" ht="12.75">
      <c r="A196" s="4"/>
      <c r="B196" s="8"/>
      <c r="C196" s="15"/>
      <c r="D196" s="8"/>
      <c r="E196" s="10"/>
      <c r="F196" s="72"/>
      <c r="G196" s="6"/>
      <c r="H196" s="6"/>
      <c r="I196" s="6"/>
    </row>
    <row r="197" spans="1:9" ht="12.75">
      <c r="A197" s="4"/>
      <c r="B197" s="8"/>
      <c r="C197" s="15"/>
      <c r="D197" s="8"/>
      <c r="E197" s="10"/>
      <c r="F197" s="72"/>
      <c r="G197" s="6"/>
      <c r="H197" s="6"/>
      <c r="I197" s="6"/>
    </row>
    <row r="198" spans="1:9" ht="12.75">
      <c r="A198" s="4"/>
      <c r="B198" s="8"/>
      <c r="C198" s="15"/>
      <c r="D198" s="8"/>
      <c r="E198" s="10"/>
      <c r="F198" s="72"/>
      <c r="G198" s="6"/>
      <c r="H198" s="6"/>
      <c r="I198" s="6"/>
    </row>
    <row r="199" spans="1:9" ht="12.75">
      <c r="A199" s="4"/>
      <c r="B199" s="8"/>
      <c r="C199" s="15"/>
      <c r="D199" s="8"/>
      <c r="E199" s="10"/>
      <c r="F199" s="72"/>
      <c r="G199" s="6"/>
      <c r="H199" s="6"/>
      <c r="I199" s="6"/>
    </row>
    <row r="200" spans="1:9" ht="12.75">
      <c r="A200" s="4"/>
      <c r="B200" s="8"/>
      <c r="C200" s="15"/>
      <c r="D200" s="8"/>
      <c r="E200" s="10"/>
      <c r="F200" s="72"/>
      <c r="G200" s="6"/>
      <c r="H200" s="6"/>
      <c r="I200" s="6"/>
    </row>
    <row r="201" spans="1:9" ht="12.75">
      <c r="A201" s="4"/>
      <c r="B201" s="8"/>
      <c r="C201" s="15"/>
      <c r="D201" s="8"/>
      <c r="E201" s="10"/>
      <c r="F201" s="72"/>
      <c r="G201" s="6"/>
      <c r="H201" s="6"/>
      <c r="I201" s="6"/>
    </row>
    <row r="202" spans="1:9" ht="12.75">
      <c r="A202" s="4"/>
      <c r="B202" s="8"/>
      <c r="C202" s="15"/>
      <c r="D202" s="8"/>
      <c r="E202" s="10"/>
      <c r="F202" s="72"/>
      <c r="G202" s="6"/>
      <c r="H202" s="6"/>
      <c r="I202" s="6"/>
    </row>
    <row r="203" spans="1:9" ht="12.75">
      <c r="A203" s="4"/>
      <c r="B203" s="8"/>
      <c r="C203" s="15"/>
      <c r="D203" s="8"/>
      <c r="E203" s="10"/>
      <c r="F203" s="72"/>
      <c r="G203" s="6"/>
      <c r="H203" s="6"/>
      <c r="I203" s="6"/>
    </row>
    <row r="204" spans="1:9" ht="12.75">
      <c r="A204" s="4"/>
      <c r="B204" s="8"/>
      <c r="C204" s="15"/>
      <c r="D204" s="8"/>
      <c r="E204" s="10"/>
      <c r="F204" s="72"/>
      <c r="G204" s="6"/>
      <c r="H204" s="6"/>
      <c r="I204" s="6"/>
    </row>
    <row r="205" spans="1:9" ht="12.75">
      <c r="A205" s="4"/>
      <c r="B205" s="8"/>
      <c r="C205" s="15"/>
      <c r="D205" s="8"/>
      <c r="E205" s="10"/>
      <c r="F205" s="72"/>
      <c r="G205" s="6"/>
      <c r="H205" s="6"/>
      <c r="I205" s="6"/>
    </row>
    <row r="206" spans="1:9" ht="12.75">
      <c r="A206" s="4"/>
      <c r="B206" s="8"/>
      <c r="C206" s="15"/>
      <c r="D206" s="8"/>
      <c r="E206" s="10"/>
      <c r="F206" s="72"/>
      <c r="G206" s="6"/>
      <c r="H206" s="6"/>
      <c r="I206" s="6"/>
    </row>
    <row r="207" spans="1:9" ht="12.75">
      <c r="A207" s="4"/>
      <c r="B207" s="8"/>
      <c r="C207" s="15"/>
      <c r="D207" s="8"/>
      <c r="E207" s="10"/>
      <c r="F207" s="72"/>
      <c r="G207" s="6"/>
      <c r="H207" s="6"/>
      <c r="I207" s="6"/>
    </row>
    <row r="208" spans="1:9" ht="12.75">
      <c r="A208" s="4"/>
      <c r="B208" s="8"/>
      <c r="C208" s="15"/>
      <c r="D208" s="8"/>
      <c r="E208" s="10"/>
      <c r="F208" s="72"/>
      <c r="G208" s="6"/>
      <c r="H208" s="6"/>
      <c r="I208" s="6"/>
    </row>
    <row r="209" spans="1:9" ht="12.75">
      <c r="A209" s="5"/>
      <c r="B209" s="9"/>
      <c r="C209" s="16"/>
      <c r="D209" s="9"/>
      <c r="E209" s="11"/>
      <c r="F209" s="76"/>
      <c r="G209" s="7"/>
      <c r="H209" s="7"/>
      <c r="I209" s="7"/>
    </row>
  </sheetData>
  <sheetProtection/>
  <mergeCells count="2">
    <mergeCell ref="A3:D3"/>
    <mergeCell ref="A4:D4"/>
  </mergeCells>
  <hyperlinks>
    <hyperlink ref="I6" r:id="rId1" display="DATA:Setembro/2010"/>
    <hyperlink ref="I241" r:id="rId2" display="DATA:Setembro/2010"/>
    <hyperlink ref="I252" r:id="rId3" display="DATA:Setembro/2010"/>
    <hyperlink ref="I253" r:id="rId4" display="DATA:Setembro/2010"/>
    <hyperlink ref="I251" r:id="rId5" display="DATA:Setembro/2010"/>
    <hyperlink ref="I291" r:id="rId6" display="DATA:Setembro/2010"/>
    <hyperlink ref="I245" r:id="rId7" display="DATA:Setembro/2010"/>
    <hyperlink ref="I243" r:id="rId8" display="DATA:Setembro/2010"/>
    <hyperlink ref="I210" r:id="rId9" display="DATA:Setembro/2010"/>
    <hyperlink ref="I246" r:id="rId10" display="DATA:Setembro/2010"/>
    <hyperlink ref="I244" r:id="rId11" display="DATA:Setembro/2010"/>
    <hyperlink ref="I284" r:id="rId12" display="DATA:Setembro/2010"/>
    <hyperlink ref="I238" r:id="rId13" display="DATA:Setembro/2010"/>
    <hyperlink ref="I236" r:id="rId14" display="DATA:Setembro/2010"/>
    <hyperlink ref="I295" r:id="rId15" display="DATA:Setembro/2010"/>
    <hyperlink ref="I250" r:id="rId16" display="DATA:Setembro/2010"/>
    <hyperlink ref="I248" r:id="rId17" display="DATA:Setembro/2010"/>
    <hyperlink ref="I296" r:id="rId18" display="DATA:Setembro/2010"/>
    <hyperlink ref="I249" r:id="rId19" display="DATA:Setembro/2010"/>
    <hyperlink ref="I294" r:id="rId20" display="DATA:Setembro/2010"/>
    <hyperlink ref="I247" r:id="rId21" display="DATA:Setembro/2010"/>
    <hyperlink ref="I334" r:id="rId22" display="DATA:Setembro/2010"/>
    <hyperlink ref="I288" r:id="rId23" display="DATA:Setembro/2010"/>
    <hyperlink ref="I286" r:id="rId24" display="DATA:Setembro/2010"/>
    <hyperlink ref="I220" r:id="rId25" display="DATA:Setembro/2010"/>
    <hyperlink ref="I239" r:id="rId26" display="DATA:Setembro/2010"/>
    <hyperlink ref="I240" r:id="rId27" display="DATA:Setembro/2010"/>
    <hyperlink ref="I278" r:id="rId28" display="DATA:Setembro/2010"/>
    <hyperlink ref="I232" r:id="rId29" display="DATA:Setembro/2010"/>
    <hyperlink ref="I230" r:id="rId30" display="DATA:Setembro/2010"/>
    <hyperlink ref="I289" r:id="rId31" display="DATA:Setembro/2010"/>
    <hyperlink ref="I242" r:id="rId32" display="DATA:Setembro/2010"/>
    <hyperlink ref="I290" r:id="rId33" display="DATA:Setembro/2010"/>
    <hyperlink ref="I328" r:id="rId34" display="DATA:Setembro/2010"/>
    <hyperlink ref="I282" r:id="rId35" display="DATA:Setembro/2010"/>
    <hyperlink ref="I280" r:id="rId36" display="DATA:Setembro/2010"/>
    <hyperlink ref="I214" r:id="rId37" display="DATA:Setembro/2010"/>
    <hyperlink ref="I221" r:id="rId38" display="DATA:Setembro/2010"/>
    <hyperlink ref="I222" r:id="rId39" display="DATA:Setembro/2010"/>
    <hyperlink ref="I260" r:id="rId40" display="DATA:Setembro/2010"/>
    <hyperlink ref="I212" r:id="rId41" display="DATA:Setembro/2010"/>
    <hyperlink ref="I271" r:id="rId42" display="DATA:Setembro/2010"/>
    <hyperlink ref="I226" r:id="rId43" display="DATA:Setembro/2010"/>
    <hyperlink ref="I224" r:id="rId44" display="DATA:Setembro/2010"/>
    <hyperlink ref="I272" r:id="rId45" display="DATA:Setembro/2010"/>
    <hyperlink ref="I227" r:id="rId46" display="DATA:Setembro/2010"/>
    <hyperlink ref="I225" r:id="rId47" display="DATA:Setembro/2010"/>
    <hyperlink ref="I270" r:id="rId48" display="DATA:Setembro/2010"/>
    <hyperlink ref="I223" r:id="rId49" display="DATA:Setembro/2010"/>
    <hyperlink ref="I310" r:id="rId50" display="DATA:Setembro/2010"/>
    <hyperlink ref="I264" r:id="rId51" display="DATA:Setembro/2010"/>
    <hyperlink ref="I262" r:id="rId52" display="DATA:Setembro/2010"/>
    <hyperlink ref="I215" r:id="rId53" display="DATA:Setembro/2010"/>
    <hyperlink ref="I213" r:id="rId54" display="DATA:Setembro/2010"/>
    <hyperlink ref="I219" r:id="rId55" display="DATA:Setembro/2010"/>
    <hyperlink ref="I217" r:id="rId56" display="DATA:Setembro/2010"/>
    <hyperlink ref="I265" r:id="rId57" display="DATA:Setembro/2010"/>
    <hyperlink ref="I218" r:id="rId58" display="DATA:Setembro/2010"/>
    <hyperlink ref="I263" r:id="rId59" display="DATA:Setembro/2010"/>
    <hyperlink ref="I216" r:id="rId60" display="DATA:Setembro/2010"/>
    <hyperlink ref="I303" r:id="rId61" display="DATA:Setembro/2010"/>
    <hyperlink ref="I257" r:id="rId62" display="DATA:Setembro/2010"/>
    <hyperlink ref="I255" r:id="rId63" display="DATA:Setembro/2010"/>
    <hyperlink ref="I302" r:id="rId64" display="DATA:Setembro/2010"/>
    <hyperlink ref="I256" r:id="rId65" display="DATA:Setembro/2010"/>
    <hyperlink ref="I254" r:id="rId66" display="DATA:Setembro/2010"/>
    <hyperlink ref="I313" r:id="rId67" display="DATA:Setembro/2010"/>
    <hyperlink ref="I268" r:id="rId68" display="DATA:Setembro/2010"/>
    <hyperlink ref="I266" r:id="rId69" display="DATA:Setembro/2010"/>
    <hyperlink ref="I314" r:id="rId70" display="DATA:Setembro/2010"/>
    <hyperlink ref="I269" r:id="rId71" display="DATA:Setembro/2010"/>
    <hyperlink ref="I267" r:id="rId72" display="DATA:Setembro/2010"/>
    <hyperlink ref="I312" r:id="rId73" display="DATA:Setembro/2010"/>
    <hyperlink ref="I352" r:id="rId74" display="DATA:Setembro/2010"/>
    <hyperlink ref="I306" r:id="rId75" display="DATA:Setembro/2010"/>
    <hyperlink ref="I304" r:id="rId76" display="DATA:Setembro/2010"/>
    <hyperlink ref="I234" r:id="rId77" display="DATA:Setembro/2010"/>
    <hyperlink ref="I228" r:id="rId78" display="DATA:Setembro/2010"/>
    <hyperlink ref="I233" r:id="rId79" display="DATA:Setembro/2010"/>
    <hyperlink ref="I283" r:id="rId80" display="DATA:Setembro/2010"/>
    <hyperlink ref="I237" r:id="rId81" display="DATA:Setembro/2010"/>
    <hyperlink ref="I235" r:id="rId82" display="DATA:Setembro/2010"/>
    <hyperlink ref="I322" r:id="rId83" display="DATA:Setembro/2010"/>
    <hyperlink ref="I276" r:id="rId84" display="DATA:Setembro/2010"/>
    <hyperlink ref="I274" r:id="rId85" display="DATA:Setembro/2010"/>
    <hyperlink ref="I277" r:id="rId86" display="DATA:Setembro/2010"/>
    <hyperlink ref="I231" r:id="rId87" display="DATA:Setembro/2010"/>
    <hyperlink ref="I229" r:id="rId88" display="DATA:Setembro/2010"/>
    <hyperlink ref="I316" r:id="rId89" display="DATA:Setembro/2010"/>
    <hyperlink ref="I259" r:id="rId90" display="DATA:Setembro/2010"/>
    <hyperlink ref="I258" r:id="rId91" display="DATA:Setembro/2010"/>
    <hyperlink ref="I211" r:id="rId92" display="DATA:Setembro/2010"/>
    <hyperlink ref="I298" r:id="rId93" display="DATA:Setembro/2010"/>
    <hyperlink ref="I279" r:id="rId94" display="DATA:Setembro/2010"/>
    <hyperlink ref="I301" r:id="rId95" display="DATA:Setembro/2010"/>
    <hyperlink ref="I300" r:id="rId96" display="DATA:Setembro/2010"/>
    <hyperlink ref="I340" r:id="rId97" display="DATA:Setembro/2010"/>
    <hyperlink ref="I292" r:id="rId98" display="DATA:Setembro/2010"/>
    <hyperlink ref="I297" r:id="rId99" display="DATA:Setembro/2010"/>
    <hyperlink ref="I336" r:id="rId100" display="DATA:Setembro/2010"/>
    <hyperlink ref="I330" r:id="rId101" display="DATA:Setembro/2010"/>
    <hyperlink ref="I273" r:id="rId102" display="DATA:Setembro/2010"/>
    <hyperlink ref="I305" r:id="rId103" display="DATA:Setembro/2010"/>
    <hyperlink ref="I293" r:id="rId104" display="DATA:Setembro/2010"/>
    <hyperlink ref="I315" r:id="rId105" display="DATA:Setembro/2010"/>
    <hyperlink ref="I354" r:id="rId106" display="DATA:Setembro/2010"/>
    <hyperlink ref="I308" r:id="rId107" display="DATA:Setembro/2010"/>
    <hyperlink ref="I285" r:id="rId108" display="DATA:Setembro/2010"/>
    <hyperlink ref="I335" r:id="rId109" display="DATA:Setembro/2010"/>
    <hyperlink ref="I287" r:id="rId110" display="DATA:Setembro/2010"/>
    <hyperlink ref="I329" r:id="rId111" display="DATA:Setembro/2010"/>
    <hyperlink ref="I281" r:id="rId112" display="DATA:Setembro/2010"/>
    <hyperlink ref="I261" r:id="rId113" display="DATA:Setembro/2010"/>
    <hyperlink ref="I311" r:id="rId114" display="DATA:Setembro/2010"/>
    <hyperlink ref="I353" r:id="rId115" display="DATA:Setembro/2010"/>
    <hyperlink ref="I307" r:id="rId116" display="DATA:Setembro/2010"/>
    <hyperlink ref="I324" r:id="rId117" display="DATA:Setembro/2010"/>
    <hyperlink ref="I318" r:id="rId118" display="DATA:Setembro/2010"/>
    <hyperlink ref="I342" r:id="rId119" display="DATA:Setembro/2010"/>
    <hyperlink ref="I299" r:id="rId120" display="DATA:Setembro/2010"/>
    <hyperlink ref="I339" r:id="rId121" display="DATA:Setembro/2010"/>
    <hyperlink ref="I333" r:id="rId122" display="DATA:Setembro/2010"/>
    <hyperlink ref="I275" r:id="rId123" display="DATA:Setembro/2010"/>
    <hyperlink ref="I319" r:id="rId124" display="DATA:Setembro/2010"/>
    <hyperlink ref="I317" r:id="rId125" display="DATA:Setembro/2010"/>
    <hyperlink ref="I357" r:id="rId126" display="DATA:Setembro/2010"/>
    <hyperlink ref="I309" r:id="rId127" display="DATA:Setembro/2010"/>
    <hyperlink ref="I332" r:id="rId128" display="DATA:Setembro/2010"/>
    <hyperlink ref="I326" r:id="rId129" display="DATA:Setembro/2010"/>
    <hyperlink ref="I350" r:id="rId130" display="DATA:Setembro/2010"/>
    <hyperlink ref="I321" r:id="rId131" display="DATA:Setembro/2010"/>
    <hyperlink ref="I327" r:id="rId132" display="DATA:Setembro/2010"/>
    <hyperlink ref="I323" r:id="rId133" display="DATA:Setembro/2010"/>
    <hyperlink ref="I341" r:id="rId134" display="DATA:Setembro/2010"/>
    <hyperlink ref="I320" r:id="rId135" display="DATA:Setembro/2010"/>
    <hyperlink ref="I344" r:id="rId136" display="DATA:Setembro/2010"/>
    <hyperlink ref="I337" r:id="rId137" display="DATA:Setembro/2010"/>
    <hyperlink ref="I361" r:id="rId138" display="DATA:Setembro/2010"/>
    <hyperlink ref="I355" r:id="rId139" display="DATA:Setembro/2010"/>
    <hyperlink ref="I379" r:id="rId140" display="DATA:Setembro/2010"/>
    <hyperlink ref="I331" r:id="rId141" display="DATA:Setembro/2010"/>
    <hyperlink ref="I349" r:id="rId142" display="DATA:Setembro/2010"/>
    <hyperlink ref="I343" r:id="rId143" display="DATA:Setembro/2010"/>
    <hyperlink ref="I325" r:id="rId144" display="DATA:Setembro/2010"/>
    <hyperlink ref="I367" r:id="rId145" display="DATA:Setembro/2010"/>
    <hyperlink ref="I363" r:id="rId146" display="DATA:Setembro/2010"/>
    <hyperlink ref="I381" r:id="rId147" display="DATA:Setembro/2010"/>
    <hyperlink ref="I362" r:id="rId148" display="DATA:Setembro/2010"/>
    <hyperlink ref="I356" r:id="rId149" display="DATA:Setembro/2010"/>
    <hyperlink ref="I338" r:id="rId150" display="DATA:Setembro/2010"/>
    <hyperlink ref="I380" r:id="rId151" display="DATA:Setembro/2010"/>
    <hyperlink ref="I351" r:id="rId152" display="DATA:Setembro/2010"/>
    <hyperlink ref="I345" r:id="rId153" display="DATA:Setembro/2010"/>
    <hyperlink ref="I369" r:id="rId154" display="DATA:Setembro/2010"/>
    <hyperlink ref="I366" r:id="rId155" display="DATA:Setembro/2010"/>
    <hyperlink ref="I360" r:id="rId156" display="DATA:Setembro/2010"/>
    <hyperlink ref="I346" r:id="rId157" display="DATA:Setembro/2010"/>
    <hyperlink ref="I384" r:id="rId158" display="DATA:Setembro/2010"/>
    <hyperlink ref="I359" r:id="rId159" display="DATA:Setembro/2010"/>
    <hyperlink ref="I377" r:id="rId160" display="DATA:Setembro/2010"/>
    <hyperlink ref="I347" r:id="rId161" display="DATA:Setembro/2010"/>
    <hyperlink ref="I385" r:id="rId162" display="DATA:Setembro/2010"/>
    <hyperlink ref="I373" r:id="rId163" display="DATA:Setembro/2010"/>
    <hyperlink ref="I348" r:id="rId164" display="DATA:Setembro/2010"/>
    <hyperlink ref="I387" r:id="rId165" display="DATA:Setembro/2010"/>
    <hyperlink ref="I368" r:id="rId166" display="DATA:Setembro/2010"/>
    <hyperlink ref="I386" r:id="rId167" display="DATA:Setembro/2010"/>
    <hyperlink ref="I375" r:id="rId168" display="DATA:Setembro/2010"/>
    <hyperlink ref="I372" r:id="rId169" display="DATA:Setembro/2010"/>
    <hyperlink ref="I390" r:id="rId170" display="DATA:Setembro/2010"/>
    <hyperlink ref="I365" r:id="rId171" display="DATA:Setembro/2010"/>
    <hyperlink ref="I383" r:id="rId172" display="DATA:Setembro/2010"/>
    <hyperlink ref="I370" r:id="rId173" display="DATA:Setembro/2010"/>
    <hyperlink ref="I364" r:id="rId174" display="DATA:Setembro/2010"/>
    <hyperlink ref="I388" r:id="rId175" display="DATA:Setembro/2010"/>
    <hyperlink ref="I358" r:id="rId176" display="DATA:Setembro/2010"/>
    <hyperlink ref="I376" r:id="rId177" display="DATA:Setembro/2010"/>
    <hyperlink ref="I371" r:id="rId178" display="DATA:Setembro/2010"/>
    <hyperlink ref="I389" r:id="rId179" display="DATA:Setembro/2010"/>
    <hyperlink ref="I378" r:id="rId180" display="DATA:Setembro/2010"/>
    <hyperlink ref="I393" r:id="rId181" display="DATA:Setembro/2010"/>
    <hyperlink ref="I396" r:id="rId182" display="DATA:Setembro/2010"/>
    <hyperlink ref="I374" r:id="rId183" display="DATA:Setembro/2010"/>
    <hyperlink ref="I398" r:id="rId184" display="DATA:Setembro/2010"/>
    <hyperlink ref="I397" r:id="rId185" display="DATA:Setembro/2010"/>
    <hyperlink ref="I401" r:id="rId186" display="DATA:Setembro/2010"/>
    <hyperlink ref="I394" r:id="rId187" display="DATA:Setembro/2010"/>
    <hyperlink ref="I391" r:id="rId188" display="DATA:Setembro/2010"/>
    <hyperlink ref="I409" r:id="rId189" display="DATA:Setembro/2010"/>
    <hyperlink ref="I411" r:id="rId190" display="DATA:Setembro/2010"/>
    <hyperlink ref="I392" r:id="rId191" display="DATA:Setembro/2010"/>
    <hyperlink ref="I410" r:id="rId192" display="DATA:Setembro/2010"/>
    <hyperlink ref="I399" r:id="rId193" display="DATA:Setembro/2010"/>
    <hyperlink ref="I414" r:id="rId194" display="DATA:Setembro/2010"/>
    <hyperlink ref="I407" r:id="rId195" display="DATA:Setembro/2010"/>
    <hyperlink ref="I395" r:id="rId196" display="DATA:Setembro/2010"/>
    <hyperlink ref="I403" r:id="rId197" display="DATA:Setembro/2010"/>
    <hyperlink ref="I404" r:id="rId198" display="DATA:Setembro/2010"/>
    <hyperlink ref="I402" r:id="rId199" display="DATA:Setembro/2010"/>
    <hyperlink ref="I442" r:id="rId200" display="DATA:Setembro/2010"/>
    <hyperlink ref="I453" r:id="rId201" display="DATA:Setembro/2010"/>
    <hyperlink ref="I408" r:id="rId202" display="DATA:Setembro/2010"/>
    <hyperlink ref="I406" r:id="rId203" display="DATA:Setembro/2010"/>
    <hyperlink ref="I454" r:id="rId204" display="DATA:Setembro/2010"/>
    <hyperlink ref="I452" r:id="rId205" display="DATA:Setembro/2010"/>
    <hyperlink ref="I405" r:id="rId206" display="DATA:Setembro/2010"/>
    <hyperlink ref="I492" r:id="rId207" display="DATA:Setembro/2010"/>
    <hyperlink ref="I446" r:id="rId208" display="DATA:Setembro/2010"/>
    <hyperlink ref="I444" r:id="rId209" display="DATA:Setembro/2010"/>
    <hyperlink ref="I436" r:id="rId210" display="DATA:Setembro/2010"/>
    <hyperlink ref="I447" r:id="rId211" display="DATA:Setembro/2010"/>
    <hyperlink ref="I400" r:id="rId212" display="DATA:Setembro/2010"/>
    <hyperlink ref="I448" r:id="rId213" display="DATA:Setembro/2010"/>
    <hyperlink ref="I486" r:id="rId214" display="DATA:Setembro/2010"/>
    <hyperlink ref="I440" r:id="rId215" display="DATA:Setembro/2010"/>
    <hyperlink ref="I438" r:id="rId216" display="DATA:Setembro/2010"/>
    <hyperlink ref="I418" r:id="rId217" display="DATA:Setembro/2010"/>
    <hyperlink ref="I429" r:id="rId218" display="DATA:Setembro/2010"/>
    <hyperlink ref="I382" r:id="rId219" display="DATA:Setembro/2010"/>
    <hyperlink ref="I430" r:id="rId220" display="DATA:Setembro/2010"/>
    <hyperlink ref="I428" r:id="rId221" display="DATA:Setembro/2010"/>
    <hyperlink ref="I468" r:id="rId222" display="DATA:Setembro/2010"/>
    <hyperlink ref="I422" r:id="rId223" display="DATA:Setembro/2010"/>
    <hyperlink ref="I420" r:id="rId224" display="DATA:Setembro/2010"/>
    <hyperlink ref="I423" r:id="rId225" display="DATA:Setembro/2010"/>
    <hyperlink ref="I421" r:id="rId226" display="DATA:Setembro/2010"/>
    <hyperlink ref="I461" r:id="rId227" display="DATA:Setembro/2010"/>
    <hyperlink ref="I415" r:id="rId228" display="DATA:Setembro/2010"/>
    <hyperlink ref="I413" r:id="rId229" display="DATA:Setembro/2010"/>
    <hyperlink ref="I449" r:id="rId230" display="DATA:Setembro/2010"/>
    <hyperlink ref="I460" r:id="rId231" display="DATA:Setembro/2010"/>
    <hyperlink ref="I412" r:id="rId232" display="DATA:Setembro/2010"/>
    <hyperlink ref="I471" r:id="rId233" display="DATA:Setembro/2010"/>
    <hyperlink ref="I426" r:id="rId234" display="DATA:Setembro/2010"/>
    <hyperlink ref="I424" r:id="rId235" display="DATA:Setembro/2010"/>
    <hyperlink ref="I472" r:id="rId236" display="DATA:Setembro/2010"/>
    <hyperlink ref="I427" r:id="rId237" display="DATA:Setembro/2010"/>
    <hyperlink ref="I425" r:id="rId238" display="DATA:Setembro/2010"/>
    <hyperlink ref="I470" r:id="rId239" display="DATA:Setembro/2010"/>
    <hyperlink ref="I510" r:id="rId240" display="DATA:Setembro/2010"/>
    <hyperlink ref="I464" r:id="rId241" display="DATA:Setembro/2010"/>
    <hyperlink ref="I462" r:id="rId242" display="DATA:Setembro/2010"/>
    <hyperlink ref="I439" r:id="rId243" display="DATA:Setembro/2010"/>
    <hyperlink ref="I450" r:id="rId244" display="DATA:Setembro/2010"/>
    <hyperlink ref="I451" r:id="rId245" display="DATA:Setembro/2010"/>
    <hyperlink ref="I489" r:id="rId246" display="DATA:Setembro/2010"/>
    <hyperlink ref="I443" r:id="rId247" display="DATA:Setembro/2010"/>
    <hyperlink ref="I441" r:id="rId248" display="DATA:Setembro/2010"/>
    <hyperlink ref="I433" r:id="rId249" display="DATA:Setembro/2010"/>
    <hyperlink ref="I445" r:id="rId250" display="DATA:Setembro/2010"/>
    <hyperlink ref="I483" r:id="rId251" display="DATA:Setembro/2010"/>
    <hyperlink ref="I437" r:id="rId252" display="DATA:Setembro/2010"/>
    <hyperlink ref="I435" r:id="rId253" display="DATA:Setembro/2010"/>
    <hyperlink ref="I465" r:id="rId254" display="DATA:Setembro/2010"/>
    <hyperlink ref="I419" r:id="rId255" display="DATA:Setembro/2010"/>
    <hyperlink ref="I417" r:id="rId256" display="DATA:Setembro/2010"/>
    <hyperlink ref="I458" r:id="rId257" display="DATA:Setembro/2010"/>
    <hyperlink ref="I457" r:id="rId258" display="DATA:Setembro/2010"/>
    <hyperlink ref="I469" r:id="rId259" display="DATA:Setembro/2010"/>
    <hyperlink ref="I467" r:id="rId260" display="DATA:Setembro/2010"/>
    <hyperlink ref="I507" r:id="rId261" display="DATA:Setembro/2010"/>
    <hyperlink ref="I459" r:id="rId262" display="DATA:Setembro/2010"/>
    <hyperlink ref="I416" r:id="rId263" display="DATA:Setembro/2010"/>
    <hyperlink ref="I434" r:id="rId264" display="DATA:Setembro/2010"/>
    <hyperlink ref="I432" r:id="rId265" display="DATA:Setembro/2010"/>
    <hyperlink ref="I478" r:id="rId266" display="DATA:Setembro/2010"/>
    <hyperlink ref="I431" r:id="rId267" display="DATA:Setembro/2010"/>
    <hyperlink ref="I479" r:id="rId268" display="DATA:Setembro/2010"/>
    <hyperlink ref="I477" r:id="rId269" display="DATA:Setembro/2010"/>
    <hyperlink ref="I517" r:id="rId270" display="DATA:Setembro/2010"/>
    <hyperlink ref="I473" r:id="rId271" display="DATA:Setembro/2010"/>
    <hyperlink ref="I511" r:id="rId272" display="DATA:Setembro/2010"/>
    <hyperlink ref="I463" r:id="rId273" display="DATA:Setembro/2010"/>
    <hyperlink ref="I455" r:id="rId274" display="DATA:Setembro/2010"/>
    <hyperlink ref="I493" r:id="rId275" display="DATA:Setembro/2010"/>
    <hyperlink ref="I474" r:id="rId276" display="DATA:Setembro/2010"/>
    <hyperlink ref="I485" r:id="rId277" display="DATA:Setembro/2010"/>
    <hyperlink ref="I496" r:id="rId278" display="DATA:Setembro/2010"/>
    <hyperlink ref="I497" r:id="rId279" display="DATA:Setembro/2010"/>
    <hyperlink ref="I495" r:id="rId280" display="DATA:Setembro/2010"/>
    <hyperlink ref="I535" r:id="rId281" display="DATA:Setembro/2010"/>
    <hyperlink ref="I487" r:id="rId282" display="DATA:Setembro/2010"/>
    <hyperlink ref="I475" r:id="rId283" display="DATA:Setembro/2010"/>
    <hyperlink ref="I476" r:id="rId284" display="DATA:Setembro/2010"/>
    <hyperlink ref="I514" r:id="rId285" display="DATA:Setembro/2010"/>
    <hyperlink ref="I466" r:id="rId286" display="DATA:Setembro/2010"/>
    <hyperlink ref="I508" r:id="rId287" display="DATA:Setembro/2010"/>
    <hyperlink ref="I490" r:id="rId288" display="DATA:Setembro/2010"/>
    <hyperlink ref="I482" r:id="rId289" display="DATA:Setembro/2010"/>
    <hyperlink ref="I494" r:id="rId290" display="DATA:Setembro/2010"/>
    <hyperlink ref="I532" r:id="rId291" display="DATA:Setembro/2010"/>
    <hyperlink ref="I484" r:id="rId292" display="DATA:Setembro/2010"/>
    <hyperlink ref="I533" r:id="rId293" display="DATA:Setembro/2010"/>
    <hyperlink ref="I488" r:id="rId294" display="DATA:Setembro/2010"/>
    <hyperlink ref="I527" r:id="rId295" display="DATA:Setembro/2010"/>
    <hyperlink ref="I481" r:id="rId296" display="DATA:Setembro/2010"/>
    <hyperlink ref="I509" r:id="rId297" display="DATA:Setembro/2010"/>
    <hyperlink ref="I502" r:id="rId298" display="DATA:Setembro/2010"/>
    <hyperlink ref="I456" r:id="rId299" display="DATA:Setembro/2010"/>
    <hyperlink ref="I501" r:id="rId300" display="DATA:Setembro/2010"/>
    <hyperlink ref="I512" r:id="rId301" display="DATA:Setembro/2010"/>
    <hyperlink ref="I513" r:id="rId302" display="DATA:Setembro/2010"/>
    <hyperlink ref="I551" r:id="rId303" display="DATA:Setembro/2010"/>
    <hyperlink ref="I505" r:id="rId304" display="DATA:Setembro/2010"/>
    <hyperlink ref="I503" r:id="rId305" display="DATA:Setembro/2010"/>
    <hyperlink ref="I491" r:id="rId306" display="DATA:Setembro/2010"/>
    <hyperlink ref="I531" r:id="rId307" display="DATA:Setembro/2010"/>
    <hyperlink ref="I525" r:id="rId308" display="DATA:Setembro/2010"/>
    <hyperlink ref="I500" r:id="rId309" display="DATA:Setembro/2010"/>
    <hyperlink ref="I499" r:id="rId310" display="DATA:Setembro/2010"/>
    <hyperlink ref="I549" r:id="rId311" display="DATA:Setembro/2010"/>
    <hyperlink ref="I540" r:id="rId312" display="DATA:Setembro/2010"/>
    <hyperlink ref="I541" r:id="rId313" display="DATA:Setembro/2010"/>
    <hyperlink ref="I539" r:id="rId314" display="DATA:Setembro/2010"/>
    <hyperlink ref="I579" r:id="rId315" display="DATA:Setembro/2010"/>
    <hyperlink ref="I590" r:id="rId316" display="DATA:Setembro/2010"/>
    <hyperlink ref="I545" r:id="rId317" display="DATA:Setembro/2010"/>
    <hyperlink ref="I543" r:id="rId318" display="DATA:Setembro/2010"/>
    <hyperlink ref="I591" r:id="rId319" display="DATA:Setembro/2010"/>
    <hyperlink ref="I546" r:id="rId320" display="DATA:Setembro/2010"/>
    <hyperlink ref="I544" r:id="rId321" display="DATA:Setembro/2010"/>
    <hyperlink ref="I589" r:id="rId322" display="DATA:Setembro/2010"/>
    <hyperlink ref="I542" r:id="rId323" display="DATA:Setembro/2010"/>
    <hyperlink ref="I629" r:id="rId324" display="DATA:Setembro/2010"/>
    <hyperlink ref="I583" r:id="rId325" display="DATA:Setembro/2010"/>
    <hyperlink ref="I581" r:id="rId326" display="DATA:Setembro/2010"/>
    <hyperlink ref="I515" r:id="rId327" display="DATA:Setembro/2010"/>
    <hyperlink ref="I534" r:id="rId328" display="DATA:Setembro/2010"/>
    <hyperlink ref="I573" r:id="rId329" display="DATA:Setembro/2010"/>
    <hyperlink ref="I584" r:id="rId330" display="DATA:Setembro/2010"/>
    <hyperlink ref="I537" r:id="rId331" display="DATA:Setembro/2010"/>
    <hyperlink ref="I585" r:id="rId332" display="DATA:Setembro/2010"/>
    <hyperlink ref="I538" r:id="rId333" display="DATA:Setembro/2010"/>
    <hyperlink ref="I536" r:id="rId334" display="DATA:Setembro/2010"/>
    <hyperlink ref="I623" r:id="rId335" display="DATA:Setembro/2010"/>
    <hyperlink ref="I577" r:id="rId336" display="DATA:Setembro/2010"/>
    <hyperlink ref="I575" r:id="rId337" display="DATA:Setembro/2010"/>
    <hyperlink ref="I516" r:id="rId338" display="DATA:Setembro/2010"/>
    <hyperlink ref="I555" r:id="rId339" display="DATA:Setembro/2010"/>
    <hyperlink ref="I566" r:id="rId340" display="DATA:Setembro/2010"/>
    <hyperlink ref="I521" r:id="rId341" display="DATA:Setembro/2010"/>
    <hyperlink ref="I519" r:id="rId342" display="DATA:Setembro/2010"/>
    <hyperlink ref="I567" r:id="rId343" display="DATA:Setembro/2010"/>
    <hyperlink ref="I522" r:id="rId344" display="DATA:Setembro/2010"/>
    <hyperlink ref="I520" r:id="rId345" display="DATA:Setembro/2010"/>
    <hyperlink ref="I565" r:id="rId346" display="DATA:Setembro/2010"/>
    <hyperlink ref="I518" r:id="rId347" display="DATA:Setembro/2010"/>
    <hyperlink ref="I605" r:id="rId348" display="DATA:Setembro/2010"/>
    <hyperlink ref="I559" r:id="rId349" display="DATA:Setembro/2010"/>
    <hyperlink ref="I557" r:id="rId350" display="DATA:Setembro/2010"/>
    <hyperlink ref="I548" r:id="rId351" display="DATA:Setembro/2010"/>
    <hyperlink ref="I560" r:id="rId352" display="DATA:Setembro/2010"/>
    <hyperlink ref="I558" r:id="rId353" display="DATA:Setembro/2010"/>
    <hyperlink ref="I598" r:id="rId354" display="DATA:Setembro/2010"/>
    <hyperlink ref="I552" r:id="rId355" display="DATA:Setembro/2010"/>
    <hyperlink ref="I550" r:id="rId356" display="DATA:Setembro/2010"/>
    <hyperlink ref="I498" r:id="rId357" display="DATA:Setembro/2010"/>
    <hyperlink ref="I547" r:id="rId358" display="DATA:Setembro/2010"/>
    <hyperlink ref="I586" r:id="rId359" display="DATA:Setembro/2010"/>
    <hyperlink ref="I597" r:id="rId360" display="DATA:Setembro/2010"/>
    <hyperlink ref="I608" r:id="rId361" display="DATA:Setembro/2010"/>
    <hyperlink ref="I563" r:id="rId362" display="DATA:Setembro/2010"/>
    <hyperlink ref="I561" r:id="rId363" display="DATA:Setembro/2010"/>
    <hyperlink ref="I609" r:id="rId364" display="DATA:Setembro/2010"/>
    <hyperlink ref="I564" r:id="rId365" display="DATA:Setembro/2010"/>
    <hyperlink ref="I562" r:id="rId366" display="DATA:Setembro/2010"/>
    <hyperlink ref="I607" r:id="rId367" display="DATA:Setembro/2010"/>
    <hyperlink ref="I647" r:id="rId368" display="DATA:Setembro/2010"/>
    <hyperlink ref="I601" r:id="rId369" display="DATA:Setembro/2010"/>
    <hyperlink ref="I599" r:id="rId370" display="DATA:Setembro/2010"/>
    <hyperlink ref="I553" r:id="rId371" display="DATA:Setembro/2010"/>
    <hyperlink ref="I610" r:id="rId372" display="DATA:Setembro/2010"/>
    <hyperlink ref="I611" r:id="rId373" display="DATA:Setembro/2010"/>
    <hyperlink ref="I649" r:id="rId374" display="DATA:Setembro/2010"/>
    <hyperlink ref="I603" r:id="rId375" display="DATA:Setembro/2010"/>
    <hyperlink ref="I554" r:id="rId376" display="DATA:Setembro/2010"/>
    <hyperlink ref="I506" r:id="rId377" display="DATA:Setembro/2010"/>
    <hyperlink ref="I593" r:id="rId378" display="DATA:Setembro/2010"/>
    <hyperlink ref="I604" r:id="rId379" display="DATA:Setembro/2010"/>
    <hyperlink ref="I556" r:id="rId380" display="DATA:Setembro/2010"/>
    <hyperlink ref="I643" r:id="rId381" display="DATA:Setembro/2010"/>
    <hyperlink ref="I595" r:id="rId382" display="DATA:Setembro/2010"/>
    <hyperlink ref="I529" r:id="rId383" display="DATA:Setembro/2010"/>
    <hyperlink ref="I587" r:id="rId384" display="DATA:Setembro/2010"/>
    <hyperlink ref="I625" r:id="rId385" display="DATA:Setembro/2010"/>
    <hyperlink ref="I530" r:id="rId386" display="DATA:Setembro/2010"/>
    <hyperlink ref="I528" r:id="rId387" display="DATA:Setembro/2010"/>
    <hyperlink ref="I568" r:id="rId388" display="DATA:Setembro/2010"/>
    <hyperlink ref="I580" r:id="rId389" display="DATA:Setembro/2010"/>
    <hyperlink ref="I578" r:id="rId390" display="DATA:Setembro/2010"/>
    <hyperlink ref="I618" r:id="rId391" display="DATA:Setembro/2010"/>
    <hyperlink ref="I572" r:id="rId392" display="DATA:Setembro/2010"/>
    <hyperlink ref="I570" r:id="rId393" display="DATA:Setembro/2010"/>
    <hyperlink ref="I504" r:id="rId394" display="DATA:Setembro/2010"/>
    <hyperlink ref="I523" r:id="rId395" display="DATA:Setembro/2010"/>
    <hyperlink ref="I606" r:id="rId396" display="DATA:Setembro/2010"/>
    <hyperlink ref="I617" r:id="rId397" display="DATA:Setembro/2010"/>
    <hyperlink ref="I571" r:id="rId398" display="DATA:Setembro/2010"/>
    <hyperlink ref="I569" r:id="rId399" display="DATA:Setembro/2010"/>
    <hyperlink ref="I628" r:id="rId400" display="DATA:Setembro/2010"/>
    <hyperlink ref="I582" r:id="rId401" display="DATA:Setembro/2010"/>
    <hyperlink ref="I627" r:id="rId402" display="DATA:Setembro/2010"/>
    <hyperlink ref="I667" r:id="rId403" display="DATA:Setembro/2010"/>
    <hyperlink ref="I621" r:id="rId404" display="DATA:Setembro/2010"/>
    <hyperlink ref="I619" r:id="rId405" display="DATA:Setembro/2010"/>
    <hyperlink ref="I480" r:id="rId406" display="DATA:Setembro/2010"/>
    <hyperlink ref="I1" r:id="rId407" display="DATA:Setembro/2010"/>
    <hyperlink ref="I2" r:id="rId408" display="DATA:Setembro/2010"/>
    <hyperlink ref="I4" r:id="rId409" display="DATA:Setembro/2010"/>
    <hyperlink ref="I3" r:id="rId410" display="DATA:Setembro/2010"/>
    <hyperlink ref="I526" r:id="rId411" display="DATA:Setembro/2010"/>
    <hyperlink ref="I524" r:id="rId412" display="DATA:Setembro/2010"/>
    <hyperlink ref="I5" r:id="rId413" display="DATA:Setembro/2010"/>
    <hyperlink ref="I574" r:id="rId414" display="DATA:Setembro/2010"/>
    <hyperlink ref="I576" r:id="rId415" display="DATA:Setembro/2010"/>
    <hyperlink ref="I600" r:id="rId416" display="DATA:Setembro/2010"/>
    <hyperlink ref="I588" r:id="rId417" display="DATA:Setembro/2010"/>
    <hyperlink ref="I592" r:id="rId418" display="DATA:Setembro/2010"/>
    <hyperlink ref="I596" r:id="rId419" display="DATA:Setembro/2010"/>
    <hyperlink ref="I613" r:id="rId420" display="DATA:Setembro/2010"/>
    <hyperlink ref="I616" r:id="rId421" display="DATA:Setembro/2010"/>
    <hyperlink ref="I594" r:id="rId422" display="DATA:Setembro/2010"/>
    <hyperlink ref="I614" r:id="rId423" display="DATA:Setembro/2010"/>
    <hyperlink ref="I631" r:id="rId424" display="DATA:Setembro/2010"/>
    <hyperlink ref="I612" r:id="rId425" display="DATA:Setembro/2010"/>
    <hyperlink ref="I630" r:id="rId426" display="DATA:Setembro/2010"/>
    <hyperlink ref="I634" r:id="rId427" display="DATA:Setembro/2010"/>
    <hyperlink ref="I615" r:id="rId428" display="DATA:Setembro/2010"/>
    <hyperlink ref="I602" r:id="rId429" display="DATA:Setembro/2010"/>
    <hyperlink ref="I648" r:id="rId430" display="DATA:Setembro/2010"/>
    <hyperlink ref="I646" r:id="rId431" display="DATA:Setembro/2010"/>
    <hyperlink ref="I686" r:id="rId432" display="DATA:Setembro/2010"/>
    <hyperlink ref="I640" r:id="rId433" display="DATA:Setembro/2010"/>
    <hyperlink ref="I638" r:id="rId434" display="DATA:Setembro/2010"/>
    <hyperlink ref="I697" r:id="rId435" display="DATA:Setembro/2010"/>
    <hyperlink ref="I652" r:id="rId436" display="DATA:Setembro/2010"/>
    <hyperlink ref="I650" r:id="rId437" display="DATA:Setembro/2010"/>
    <hyperlink ref="I698" r:id="rId438" display="DATA:Setembro/2010"/>
    <hyperlink ref="I653" r:id="rId439" display="DATA:Setembro/2010"/>
    <hyperlink ref="I651" r:id="rId440" display="DATA:Setembro/2010"/>
    <hyperlink ref="I696" r:id="rId441" display="DATA:Setembro/2010"/>
    <hyperlink ref="I736" r:id="rId442" display="DATA:Setembro/2010"/>
    <hyperlink ref="I690" r:id="rId443" display="DATA:Setembro/2010"/>
    <hyperlink ref="I688" r:id="rId444" display="DATA:Setembro/2010"/>
    <hyperlink ref="I622" r:id="rId445" display="DATA:Setembro/2010"/>
    <hyperlink ref="I641" r:id="rId446" display="DATA:Setembro/2010"/>
    <hyperlink ref="I642" r:id="rId447" display="DATA:Setembro/2010"/>
    <hyperlink ref="I680" r:id="rId448" display="DATA:Setembro/2010"/>
    <hyperlink ref="I632" r:id="rId449" display="DATA:Setembro/2010"/>
    <hyperlink ref="I691" r:id="rId450" display="DATA:Setembro/2010"/>
    <hyperlink ref="I644" r:id="rId451" display="DATA:Setembro/2010"/>
    <hyperlink ref="I692" r:id="rId452" display="DATA:Setembro/2010"/>
    <hyperlink ref="I645" r:id="rId453" display="DATA:Setembro/2010"/>
    <hyperlink ref="I730" r:id="rId454" display="DATA:Setembro/2010"/>
    <hyperlink ref="I684" r:id="rId455" display="DATA:Setembro/2010"/>
    <hyperlink ref="I682" r:id="rId456" display="DATA:Setembro/2010"/>
    <hyperlink ref="I624" r:id="rId457" display="DATA:Setembro/2010"/>
    <hyperlink ref="I662" r:id="rId458" display="DATA:Setembro/2010"/>
    <hyperlink ref="I673" r:id="rId459" display="DATA:Setembro/2010"/>
    <hyperlink ref="I626" r:id="rId460" display="DATA:Setembro/2010"/>
    <hyperlink ref="I674" r:id="rId461" display="DATA:Setembro/2010"/>
    <hyperlink ref="I672" r:id="rId462" display="DATA:Setembro/2010"/>
    <hyperlink ref="I712" r:id="rId463" display="DATA:Setembro/2010"/>
    <hyperlink ref="I666" r:id="rId464" display="DATA:Setembro/2010"/>
    <hyperlink ref="I664" r:id="rId465" display="DATA:Setembro/2010"/>
    <hyperlink ref="I655" r:id="rId466" display="DATA:Setembro/2010"/>
    <hyperlink ref="I620" r:id="rId467" display="DATA:Setembro/2010"/>
    <hyperlink ref="I665" r:id="rId468" display="DATA:Setembro/2010"/>
    <hyperlink ref="I705" r:id="rId469" display="DATA:Setembro/2010"/>
    <hyperlink ref="I659" r:id="rId470" display="DATA:Setembro/2010"/>
    <hyperlink ref="I657" r:id="rId471" display="DATA:Setembro/2010"/>
    <hyperlink ref="I654" r:id="rId472" display="DATA:Setembro/2010"/>
    <hyperlink ref="I693" r:id="rId473" display="DATA:Setembro/2010"/>
    <hyperlink ref="I704" r:id="rId474" display="DATA:Setembro/2010"/>
    <hyperlink ref="I658" r:id="rId475" display="DATA:Setembro/2010"/>
    <hyperlink ref="I656" r:id="rId476" display="DATA:Setembro/2010"/>
    <hyperlink ref="I715" r:id="rId477" display="DATA:Setembro/2010"/>
    <hyperlink ref="I670" r:id="rId478" display="DATA:Setembro/2010"/>
    <hyperlink ref="I668" r:id="rId479" display="DATA:Setembro/2010"/>
    <hyperlink ref="I716" r:id="rId480" display="DATA:Setembro/2010"/>
    <hyperlink ref="I671" r:id="rId481" display="DATA:Setembro/2010"/>
    <hyperlink ref="I669" r:id="rId482" display="DATA:Setembro/2010"/>
    <hyperlink ref="I714" r:id="rId483" display="DATA:Setembro/2010"/>
    <hyperlink ref="I754" r:id="rId484" display="DATA:Setembro/2010"/>
    <hyperlink ref="I708" r:id="rId485" display="DATA:Setembro/2010"/>
    <hyperlink ref="I706" r:id="rId486" display="DATA:Setembro/2010"/>
    <hyperlink ref="I685" r:id="rId487" display="DATA:Setembro/2010"/>
    <hyperlink ref="I639" r:id="rId488" display="DATA:Setembro/2010"/>
    <hyperlink ref="I637" r:id="rId489" display="DATA:Setembro/2010"/>
    <hyperlink ref="I695" r:id="rId490" display="DATA:Setembro/2010"/>
    <hyperlink ref="I735" r:id="rId491" display="DATA:Setembro/2010"/>
    <hyperlink ref="I689" r:id="rId492" display="DATA:Setembro/2010"/>
    <hyperlink ref="I687" r:id="rId493" display="DATA:Setembro/2010"/>
    <hyperlink ref="I679" r:id="rId494" display="DATA:Setembro/2010"/>
    <hyperlink ref="I633" r:id="rId495" display="DATA:Setembro/2010"/>
    <hyperlink ref="I729" r:id="rId496" display="DATA:Setembro/2010"/>
    <hyperlink ref="I683" r:id="rId497" display="DATA:Setembro/2010"/>
    <hyperlink ref="I681" r:id="rId498" display="DATA:Setembro/2010"/>
    <hyperlink ref="I661" r:id="rId499" display="DATA:Setembro/2010"/>
    <hyperlink ref="I711" r:id="rId500" display="DATA:Setembro/2010"/>
    <hyperlink ref="I663" r:id="rId501" display="DATA:Setembro/2010"/>
    <hyperlink ref="I703" r:id="rId502" display="DATA:Setembro/2010"/>
    <hyperlink ref="I713" r:id="rId503" display="DATA:Setembro/2010"/>
    <hyperlink ref="I753" r:id="rId504" display="DATA:Setembro/2010"/>
    <hyperlink ref="I707" r:id="rId505" display="DATA:Setembro/2010"/>
    <hyperlink ref="I636" r:id="rId506" display="DATA:Setembro/2010"/>
    <hyperlink ref="I694" r:id="rId507" display="DATA:Setembro/2010"/>
    <hyperlink ref="I734" r:id="rId508" display="DATA:Setembro/2010"/>
    <hyperlink ref="I678" r:id="rId509" display="DATA:Setembro/2010"/>
    <hyperlink ref="I728" r:id="rId510" display="DATA:Setembro/2010"/>
    <hyperlink ref="I660" r:id="rId511" display="DATA:Setembro/2010"/>
    <hyperlink ref="I710" r:id="rId512" display="DATA:Setembro/2010"/>
    <hyperlink ref="I702" r:id="rId513" display="DATA:Setembro/2010"/>
    <hyperlink ref="I752" r:id="rId514" display="DATA:Setembro/2010"/>
    <hyperlink ref="I635" r:id="rId515" display="DATA:Setembro/2010"/>
    <hyperlink ref="I733" r:id="rId516" display="DATA:Setembro/2010"/>
    <hyperlink ref="I677" r:id="rId517" display="DATA:Setembro/2010"/>
    <hyperlink ref="I727" r:id="rId518" display="DATA:Setembro/2010"/>
    <hyperlink ref="I709" r:id="rId519" display="DATA:Setembro/2010"/>
    <hyperlink ref="I701" r:id="rId520" display="DATA:Setembro/2010"/>
    <hyperlink ref="I751" r:id="rId521" display="DATA:Setembro/2010"/>
    <hyperlink ref="I731" r:id="rId522" display="DATA:Setembro/2010"/>
    <hyperlink ref="I675" r:id="rId523" display="DATA:Setembro/2010"/>
    <hyperlink ref="I725" r:id="rId524" display="DATA:Setembro/2010"/>
    <hyperlink ref="I700" r:id="rId525" display="DATA:Setembro/2010"/>
    <hyperlink ref="I699" r:id="rId526" display="DATA:Setembro/2010"/>
    <hyperlink ref="I749" r:id="rId527" display="DATA:Setembro/2010"/>
    <hyperlink ref="I724" r:id="rId528" display="DATA:Setembro/2010"/>
    <hyperlink ref="I676" r:id="rId529" display="DATA:Setembro/2010"/>
    <hyperlink ref="I748" r:id="rId530" display="DATA:Setembro/2010"/>
    <hyperlink ref="I723" r:id="rId531" display="DATA:Setembro/2010"/>
    <hyperlink ref="I747" r:id="rId532" display="DATA:Setembro/2010"/>
    <hyperlink ref="I722" r:id="rId533" display="DATA:Setembro/2010"/>
    <hyperlink ref="I746" r:id="rId534" display="DATA:Setembro/2010"/>
    <hyperlink ref="I744" r:id="rId535" display="DATA:Setembro/2010"/>
    <hyperlink ref="I738" r:id="rId536" display="DATA:Setembro/2010"/>
    <hyperlink ref="I720" r:id="rId537" display="DATA:Setembro/2010"/>
    <hyperlink ref="I762" r:id="rId538" display="DATA:Setembro/2010"/>
    <hyperlink ref="I743" r:id="rId539" display="DATA:Setembro/2010"/>
    <hyperlink ref="I737" r:id="rId540" display="DATA:Setembro/2010"/>
    <hyperlink ref="I719" r:id="rId541" display="DATA:Setembro/2010"/>
    <hyperlink ref="I721" r:id="rId542" display="DATA:Setembro/2010"/>
    <hyperlink ref="I761" r:id="rId543" display="DATA:Setembro/2010"/>
    <hyperlink ref="I742" r:id="rId544" display="DATA:Setembro/2010"/>
    <hyperlink ref="I718" r:id="rId545" display="DATA:Setembro/2010"/>
    <hyperlink ref="I760" r:id="rId546" display="DATA:Setembro/2010"/>
    <hyperlink ref="I741" r:id="rId547" display="DATA:Setembro/2010"/>
    <hyperlink ref="I717" r:id="rId548" display="DATA:Setembro/2010"/>
    <hyperlink ref="I759" r:id="rId549" display="DATA:Setembro/2010"/>
    <hyperlink ref="I745" r:id="rId550" display="DATA:Setembro/2010"/>
    <hyperlink ref="I769" r:id="rId551" display="DATA:Setembro/2010"/>
    <hyperlink ref="I750" r:id="rId552" display="DATA:Setembro/2010"/>
    <hyperlink ref="I726" r:id="rId553" display="DATA:Setembro/2010"/>
    <hyperlink ref="I768" r:id="rId554" display="DATA:Setembro/2010"/>
    <hyperlink ref="I767" r:id="rId555" display="DATA:Setembro/2010"/>
    <hyperlink ref="I766" r:id="rId556" display="DATA:Setembro/2010"/>
    <hyperlink ref="I740" r:id="rId557" display="DATA:Setembro/2010"/>
    <hyperlink ref="I764" r:id="rId558" display="DATA:Setembro/2010"/>
    <hyperlink ref="I739" r:id="rId559" display="DATA:Setembro/2010"/>
    <hyperlink ref="I763" r:id="rId560" display="DATA:Setembro/2010"/>
    <hyperlink ref="I775" r:id="rId561" display="DATA:Setembro/2010"/>
    <hyperlink ref="I793" r:id="rId562" display="DATA:Setembro/2010"/>
    <hyperlink ref="I774" r:id="rId563" display="DATA:Setembro/2010"/>
    <hyperlink ref="I792" r:id="rId564" display="DATA:Setembro/2010"/>
    <hyperlink ref="I791" r:id="rId565" display="DATA:Setembro/2010"/>
    <hyperlink ref="I800" r:id="rId566" display="DATA:Setembro/2010"/>
    <hyperlink ref="I799" r:id="rId567" display="DATA:Setembro/2010"/>
    <hyperlink ref="I798" r:id="rId568" display="DATA:Setembro/2010"/>
    <hyperlink ref="I801" r:id="rId569" display="DATA:Setembro/2010"/>
    <hyperlink ref="I785" r:id="rId570" display="DATA:Setembro/2010"/>
    <hyperlink ref="I780" r:id="rId571" display="DATA:Setembro/2010"/>
    <hyperlink ref="I794" r:id="rId572" display="DATA:Setembro/2010"/>
    <hyperlink ref="I776" r:id="rId573" display="DATA:Setembro/2010"/>
    <hyperlink ref="I777" r:id="rId574" display="DATA:Setembro/2010"/>
    <hyperlink ref="I756" r:id="rId575" display="DATA:Setembro/2010"/>
    <hyperlink ref="I778" r:id="rId576" display="DATA:Setembro/2010"/>
    <hyperlink ref="I755" r:id="rId577" display="DATA:Setembro/2010"/>
    <hyperlink ref="I773" r:id="rId578" display="DATA:Setembro/2010"/>
    <hyperlink ref="I779" r:id="rId579" display="DATA:Setembro/2010"/>
    <hyperlink ref="I781" r:id="rId580" display="DATA:Setembro/2010"/>
    <hyperlink ref="I757" r:id="rId581" display="DATA:Setembro/2010"/>
    <hyperlink ref="I782" r:id="rId582" display="DATA:Setembro/2010"/>
    <hyperlink ref="I758" r:id="rId583" display="DATA:Setembro/2010"/>
    <hyperlink ref="I783" r:id="rId584" display="DATA:Setembro/2010"/>
    <hyperlink ref="I784" r:id="rId585" display="DATA:Setembro/2010"/>
    <hyperlink ref="I786" r:id="rId586" display="DATA:Setembro/2010"/>
    <hyperlink ref="I770" r:id="rId587" display="DATA:Setembro/2010"/>
    <hyperlink ref="I765" r:id="rId588" display="DATA:Setembro/2010"/>
    <hyperlink ref="I732" r:id="rId589" display="DATA:Setembro/2010"/>
    <hyperlink ref="I771" r:id="rId590" display="DATA:Setembro/2010"/>
    <hyperlink ref="I789" r:id="rId591" display="DATA:Setembro/2010"/>
    <hyperlink ref="I788" r:id="rId592" display="DATA:Setembro/2010"/>
    <hyperlink ref="I787" r:id="rId593" display="DATA:Setembro/2010"/>
    <hyperlink ref="I797" r:id="rId594" display="DATA:Setembro/2010"/>
    <hyperlink ref="I772" r:id="rId595" display="DATA:Setembro/2010"/>
    <hyperlink ref="I796" r:id="rId596" display="DATA:Setembro/2010"/>
    <hyperlink ref="I795" r:id="rId597" display="DATA:Setembro/2010"/>
    <hyperlink ref="I804" r:id="rId598" display="DATA:Setembro/2010"/>
    <hyperlink ref="I803" r:id="rId599" display="DATA:Setembro/2010"/>
    <hyperlink ref="I802" r:id="rId600" display="DATA:Setembro/2010"/>
    <hyperlink ref="I790" r:id="rId601" display="DATA:Setembro/2010"/>
    <hyperlink ref="I806" r:id="rId602" display="DATA:Setembro/2010"/>
    <hyperlink ref="I805" r:id="rId603" display="DATA:Setembro/2010"/>
    <hyperlink ref="I808" r:id="rId604" display="DATA:Setembro/2010"/>
    <hyperlink ref="I807" r:id="rId605" display="DATA:Setembro/2010"/>
    <hyperlink ref="I811" r:id="rId606" display="DATA:Setembro/2010"/>
    <hyperlink ref="I810" r:id="rId607" display="DATA:Setembro/2010"/>
    <hyperlink ref="I809" r:id="rId608" display="DATA:Setembro/2010"/>
    <hyperlink ref="I813" r:id="rId609" display="DATA:Setembro/2010"/>
    <hyperlink ref="I812" r:id="rId610" display="DATA:Setembro/2010"/>
    <hyperlink ref="I815" r:id="rId611" display="DATA:Setembro/2010"/>
    <hyperlink ref="I814" r:id="rId612" display="DATA:Setembro/2010"/>
    <hyperlink ref="I849" r:id="rId613" display="DATA:Setembro/2010"/>
    <hyperlink ref="I857" r:id="rId614" display="DATA:Setembro/2010"/>
    <hyperlink ref="I875" r:id="rId615" display="DATA:Setembro/2010"/>
    <hyperlink ref="I856" r:id="rId616" display="DATA:Setembro/2010"/>
    <hyperlink ref="I874" r:id="rId617" display="DATA:Setembro/2010"/>
    <hyperlink ref="I873" r:id="rId618" display="DATA:Setembro/2010"/>
    <hyperlink ref="I882" r:id="rId619" display="DATA:Setembro/2010"/>
    <hyperlink ref="I881" r:id="rId620" display="DATA:Setembro/2010"/>
    <hyperlink ref="I880" r:id="rId621" display="DATA:Setembro/2010"/>
    <hyperlink ref="I883" r:id="rId622" display="DATA:Setembro/2010"/>
    <hyperlink ref="I843" r:id="rId623" display="DATA:Setembro/2010"/>
    <hyperlink ref="I867" r:id="rId624" display="DATA:Setembro/2010"/>
    <hyperlink ref="I862" r:id="rId625" display="DATA:Setembro/2010"/>
    <hyperlink ref="I876" r:id="rId626" display="DATA:Setembro/2010"/>
    <hyperlink ref="I834" r:id="rId627" display="DATA:Setembro/2010"/>
    <hyperlink ref="I858" r:id="rId628" display="DATA:Setembro/2010"/>
    <hyperlink ref="I835" r:id="rId629" display="DATA:Setembro/2010"/>
    <hyperlink ref="I859" r:id="rId630" display="DATA:Setembro/2010"/>
    <hyperlink ref="I838" r:id="rId631" display="DATA:Setembro/2010"/>
    <hyperlink ref="I836" r:id="rId632" display="DATA:Setembro/2010"/>
    <hyperlink ref="I860" r:id="rId633" display="DATA:Setembro/2010"/>
    <hyperlink ref="I837" r:id="rId634" display="DATA:Setembro/2010"/>
    <hyperlink ref="I855" r:id="rId635" display="DATA:Setembro/2010"/>
    <hyperlink ref="I861" r:id="rId636" display="DATA:Setembro/2010"/>
    <hyperlink ref="I863" r:id="rId637" display="DATA:Setembro/2010"/>
    <hyperlink ref="I839" r:id="rId638" display="DATA:Setembro/2010"/>
    <hyperlink ref="I864" r:id="rId639" display="DATA:Setembro/2010"/>
    <hyperlink ref="I840" r:id="rId640" display="DATA:Setembro/2010"/>
    <hyperlink ref="I865" r:id="rId641" display="DATA:Setembro/2010"/>
    <hyperlink ref="I841" r:id="rId642" display="DATA:Setembro/2010"/>
    <hyperlink ref="I866" r:id="rId643" display="DATA:Setembro/2010"/>
    <hyperlink ref="I816" r:id="rId644" display="DATA:Setembro/2010"/>
    <hyperlink ref="I817" r:id="rId645" display="DATA:Setembro/2010"/>
    <hyperlink ref="I842" r:id="rId646" display="DATA:Setembro/2010"/>
    <hyperlink ref="I848" r:id="rId647" display="DATA:Setembro/2010"/>
    <hyperlink ref="I868" r:id="rId648" display="DATA:Setembro/2010"/>
    <hyperlink ref="I818" r:id="rId649" display="DATA:Setembro/2010"/>
    <hyperlink ref="I826" r:id="rId650" display="DATA:Setembro/2010"/>
    <hyperlink ref="I844" r:id="rId651" display="DATA:Setembro/2010"/>
    <hyperlink ref="I850" r:id="rId652" display="DATA:Setembro/2010"/>
    <hyperlink ref="I819" r:id="rId653" display="DATA:Setembro/2010"/>
    <hyperlink ref="I827" r:id="rId654" display="DATA:Setembro/2010"/>
    <hyperlink ref="I845" r:id="rId655" display="DATA:Setembro/2010"/>
    <hyperlink ref="I851" r:id="rId656" display="DATA:Setembro/2010"/>
    <hyperlink ref="I824" r:id="rId657" display="DATA:Setembro/2010"/>
    <hyperlink ref="I830" r:id="rId658" display="DATA:Setembro/2010"/>
    <hyperlink ref="I820" r:id="rId659" display="DATA:Setembro/2010"/>
    <hyperlink ref="I828" r:id="rId660" display="DATA:Setembro/2010"/>
    <hyperlink ref="I852" r:id="rId661" display="DATA:Setembro/2010"/>
    <hyperlink ref="I823" r:id="rId662" display="DATA:Setembro/2010"/>
    <hyperlink ref="I825" r:id="rId663" display="DATA:Setembro/2010"/>
    <hyperlink ref="I831" r:id="rId664" display="DATA:Setembro/2010"/>
    <hyperlink ref="I833" r:id="rId665" display="DATA:Setembro/2010"/>
    <hyperlink ref="I832" r:id="rId666" display="DATA:Setembro/2010"/>
    <hyperlink ref="I821" r:id="rId667" display="DATA:Setembro/2010"/>
    <hyperlink ref="I822" r:id="rId668" display="DATA:Setembro/2010"/>
    <hyperlink ref="I829" r:id="rId669" display="DATA:Setembro/2010"/>
    <hyperlink ref="I847" r:id="rId670" display="DATA:Setembro/2010"/>
    <hyperlink ref="I853" r:id="rId671" display="DATA:Setembro/2010"/>
    <hyperlink ref="I871" r:id="rId672" display="DATA:Setembro/2010"/>
    <hyperlink ref="I846" r:id="rId673" display="DATA:Setembro/2010"/>
    <hyperlink ref="I870" r:id="rId674" display="DATA:Setembro/2010"/>
    <hyperlink ref="I869" r:id="rId675" display="DATA:Setembro/2010"/>
    <hyperlink ref="I879" r:id="rId676" display="DATA:Setembro/2010"/>
    <hyperlink ref="I854" r:id="rId677" display="DATA:Setembro/2010"/>
    <hyperlink ref="I878" r:id="rId678" display="DATA:Setembro/2010"/>
    <hyperlink ref="I877" r:id="rId679" display="DATA:Setembro/2010"/>
    <hyperlink ref="I886" r:id="rId680" display="DATA:Setembro/2010"/>
    <hyperlink ref="I885" r:id="rId681" display="DATA:Setembro/2010"/>
    <hyperlink ref="I884" r:id="rId682" display="DATA:Setembro/2010"/>
    <hyperlink ref="I872" r:id="rId683" display="DATA:Setembro/2010"/>
    <hyperlink ref="I888" r:id="rId684" display="DATA:Setembro/2010"/>
    <hyperlink ref="I887" r:id="rId685" display="DATA:Setembro/2010"/>
    <hyperlink ref="I890" r:id="rId686" display="DATA:Setembro/2010"/>
    <hyperlink ref="I889" r:id="rId687" display="DATA:Setembro/2010"/>
    <hyperlink ref="I251:I252" r:id="rId688" display="DATA:Setembro/2010"/>
    <hyperlink ref="I252:I254" r:id="rId689" display="DATA:Setembro/2010"/>
    <hyperlink ref="I248:I249" r:id="rId690" display="DATA:Setembro/2010"/>
    <hyperlink ref="I210:I211" r:id="rId691" display="DATA:Setembro/2010"/>
    <hyperlink ref="I210:I212" r:id="rId692" display="DATA:Setembro/2010"/>
    <hyperlink ref="I254:I255" r:id="rId693" display="DATA:Setembro/2010"/>
    <hyperlink ref="I255:I273" r:id="rId694" display="DATA:Setembro/2010"/>
    <hyperlink ref="I250:I251" r:id="rId695" display="DATA:Setembro/2010"/>
    <hyperlink ref="I251:I253" r:id="rId696" display="DATA:Setembro/2010"/>
    <hyperlink ref="I247:I248" r:id="rId697" display="DATA:Setembro/2010"/>
    <hyperlink ref="I253:I254" r:id="rId698" display="DATA:Setembro/2010"/>
    <hyperlink ref="I254:I272" r:id="rId699" display="DATA:Setembro/2010"/>
    <hyperlink ref="I211:I212" r:id="rId700" display="DATA:Setembro/2010"/>
    <hyperlink ref="I212:I226" r:id="rId701" display="DATA:Setembro/2010"/>
    <hyperlink ref="I211:I225" r:id="rId702" display="DATA:Setembro/2010"/>
    <hyperlink ref="I210:I223" r:id="rId703" display="DATA:Setembro/2010"/>
  </hyperlinks>
  <printOptions horizontalCentered="1"/>
  <pageMargins left="0.7874015748031497" right="0.7874015748031497" top="0.7874015748031497" bottom="0.7874015748031497" header="0.2755905511811024" footer="0.5118110236220472"/>
  <pageSetup fitToHeight="0" fitToWidth="1" horizontalDpi="600" verticalDpi="600" orientation="portrait" paperSize="9" scale="69" r:id="rId705"/>
  <headerFooter alignWithMargins="0">
    <oddHeader>&amp;CPágina &amp;P de &amp;N</oddHeader>
  </headerFooter>
  <drawing r:id="rId704"/>
</worksheet>
</file>

<file path=xl/worksheets/sheet2.xml><?xml version="1.0" encoding="utf-8"?>
<worksheet xmlns="http://schemas.openxmlformats.org/spreadsheetml/2006/main" xmlns:r="http://schemas.openxmlformats.org/officeDocument/2006/relationships">
  <dimension ref="A1:J21"/>
  <sheetViews>
    <sheetView view="pageBreakPreview" zoomScaleSheetLayoutView="100" zoomScalePageLayoutView="0" workbookViewId="0" topLeftCell="A1">
      <selection activeCell="F3" sqref="F3"/>
    </sheetView>
  </sheetViews>
  <sheetFormatPr defaultColWidth="9.140625" defaultRowHeight="12.75"/>
  <cols>
    <col min="2" max="2" width="33.8515625" style="0" customWidth="1"/>
    <col min="3" max="3" width="13.421875" style="0" customWidth="1"/>
    <col min="4" max="4" width="11.00390625" style="0" customWidth="1"/>
    <col min="5" max="6" width="11.140625" style="0" customWidth="1"/>
    <col min="7" max="7" width="13.7109375" style="0" customWidth="1"/>
    <col min="8" max="8" width="13.00390625" style="0" customWidth="1"/>
    <col min="9" max="9" width="16.8515625" style="0" customWidth="1"/>
    <col min="10" max="10" width="10.140625" style="0" bestFit="1" customWidth="1"/>
  </cols>
  <sheetData>
    <row r="1" spans="1:8" ht="12.75">
      <c r="A1" s="50" t="s">
        <v>0</v>
      </c>
      <c r="B1" s="51"/>
      <c r="C1" s="52"/>
      <c r="D1" s="52"/>
      <c r="E1" s="52"/>
      <c r="F1" s="52"/>
      <c r="G1" s="52"/>
      <c r="H1" s="53"/>
    </row>
    <row r="2" spans="1:8" ht="12.75">
      <c r="A2" s="54" t="s">
        <v>24</v>
      </c>
      <c r="B2" s="55"/>
      <c r="C2" s="56"/>
      <c r="D2" s="55"/>
      <c r="E2" s="55"/>
      <c r="F2" s="55"/>
      <c r="G2" s="56"/>
      <c r="H2" s="57"/>
    </row>
    <row r="3" spans="1:8" ht="15.75" customHeight="1">
      <c r="A3" s="270" t="s">
        <v>178</v>
      </c>
      <c r="B3" s="271"/>
      <c r="C3" s="271"/>
      <c r="D3" s="271"/>
      <c r="E3" s="151"/>
      <c r="F3" s="151"/>
      <c r="G3" s="56"/>
      <c r="H3" s="57"/>
    </row>
    <row r="4" spans="1:8" ht="16.5" customHeight="1">
      <c r="A4" s="272" t="s">
        <v>72</v>
      </c>
      <c r="B4" s="273"/>
      <c r="C4" s="273"/>
      <c r="D4" s="273"/>
      <c r="E4" s="152"/>
      <c r="F4" s="152"/>
      <c r="G4" s="56"/>
      <c r="H4" s="57"/>
    </row>
    <row r="5" spans="1:8" ht="12.75">
      <c r="A5" s="54"/>
      <c r="B5" s="55"/>
      <c r="C5" s="56"/>
      <c r="D5" s="55"/>
      <c r="E5" s="55"/>
      <c r="F5" s="55"/>
      <c r="G5" s="56"/>
      <c r="H5" s="57"/>
    </row>
    <row r="6" spans="1:8" ht="15.75">
      <c r="A6" s="276" t="s">
        <v>9</v>
      </c>
      <c r="B6" s="277"/>
      <c r="C6" s="277"/>
      <c r="D6" s="277"/>
      <c r="E6" s="277"/>
      <c r="F6" s="277"/>
      <c r="G6" s="277"/>
      <c r="H6" s="278"/>
    </row>
    <row r="7" spans="1:8" ht="12.75">
      <c r="A7" s="2"/>
      <c r="B7" s="1"/>
      <c r="C7" s="1"/>
      <c r="D7" s="1"/>
      <c r="E7" s="1"/>
      <c r="F7" s="1"/>
      <c r="G7" s="1"/>
      <c r="H7" s="3"/>
    </row>
    <row r="8" spans="1:8" ht="12.75">
      <c r="A8" s="279" t="s">
        <v>2</v>
      </c>
      <c r="B8" s="274" t="s">
        <v>7</v>
      </c>
      <c r="C8" s="281" t="s">
        <v>10</v>
      </c>
      <c r="D8" s="282"/>
      <c r="E8" s="282"/>
      <c r="F8" s="283"/>
      <c r="G8" s="274" t="s">
        <v>8</v>
      </c>
      <c r="H8" s="274" t="s">
        <v>11</v>
      </c>
    </row>
    <row r="9" spans="1:8" ht="12.75">
      <c r="A9" s="280"/>
      <c r="B9" s="275"/>
      <c r="C9" s="12">
        <v>30</v>
      </c>
      <c r="D9" s="12">
        <v>60</v>
      </c>
      <c r="E9" s="12">
        <v>90</v>
      </c>
      <c r="F9" s="12">
        <v>120</v>
      </c>
      <c r="G9" s="275"/>
      <c r="H9" s="275"/>
    </row>
    <row r="10" spans="1:10" ht="21" customHeight="1">
      <c r="A10" s="263" t="str">
        <f>Orç!B8</f>
        <v>01.0</v>
      </c>
      <c r="B10" s="264" t="str">
        <f>Orç!C8</f>
        <v>SERVIÇOS PRELIMINARES</v>
      </c>
      <c r="C10" s="265">
        <v>10283.6</v>
      </c>
      <c r="D10" s="265">
        <v>2949.98</v>
      </c>
      <c r="E10" s="265">
        <v>2949.98</v>
      </c>
      <c r="F10" s="265">
        <v>3991.12</v>
      </c>
      <c r="G10" s="266">
        <f>Orç!I8</f>
        <v>20174.68</v>
      </c>
      <c r="H10" s="267">
        <f>ROUND(G10/$G$18,2)</f>
        <v>0.05</v>
      </c>
      <c r="I10" s="24">
        <f aca="true" t="shared" si="0" ref="I10:I16">SUM(C10:F10)</f>
        <v>20174.68</v>
      </c>
      <c r="J10" s="24"/>
    </row>
    <row r="11" spans="1:10" ht="21" customHeight="1">
      <c r="A11" s="268" t="str">
        <f>Orç!B17</f>
        <v>02.0</v>
      </c>
      <c r="B11" s="264" t="str">
        <f>Orç!C17</f>
        <v>SERVIÇOS INICIAIS</v>
      </c>
      <c r="C11" s="265">
        <v>6517.69</v>
      </c>
      <c r="D11" s="265">
        <v>6517.68</v>
      </c>
      <c r="E11" s="265"/>
      <c r="F11" s="265"/>
      <c r="G11" s="266">
        <f>Orç!I17</f>
        <v>13035.37</v>
      </c>
      <c r="H11" s="267">
        <f aca="true" t="shared" si="1" ref="H11:H16">ROUND(G11/$G$18,2)</f>
        <v>0.03</v>
      </c>
      <c r="I11" s="24">
        <f t="shared" si="0"/>
        <v>13035.369999999999</v>
      </c>
      <c r="J11" s="24"/>
    </row>
    <row r="12" spans="1:10" ht="21" customHeight="1">
      <c r="A12" s="268" t="str">
        <f>Orç!B29</f>
        <v>03.0</v>
      </c>
      <c r="B12" s="264" t="str">
        <f>Orç!C29</f>
        <v>SETOR 1 (290,00M)</v>
      </c>
      <c r="C12" s="265">
        <f>ROUND(0.6*G12,2)</f>
        <v>83467.29</v>
      </c>
      <c r="D12" s="265">
        <f>ROUND(0.4*G12,2)</f>
        <v>55644.86</v>
      </c>
      <c r="E12" s="265"/>
      <c r="F12" s="265"/>
      <c r="G12" s="266">
        <f>Orç!I29</f>
        <v>139112.15</v>
      </c>
      <c r="H12" s="267">
        <f t="shared" si="1"/>
        <v>0.35</v>
      </c>
      <c r="I12" s="24">
        <f t="shared" si="0"/>
        <v>139112.15</v>
      </c>
      <c r="J12" s="24"/>
    </row>
    <row r="13" spans="1:10" ht="21" customHeight="1">
      <c r="A13" s="268" t="str">
        <f>Orç!B57</f>
        <v>04.0</v>
      </c>
      <c r="B13" s="264" t="str">
        <f>Orç!C57</f>
        <v>SETOR 2  (340,00M)</v>
      </c>
      <c r="C13" s="265"/>
      <c r="D13" s="265">
        <f>ROUND(0.3*G13,2)</f>
        <v>50830.49</v>
      </c>
      <c r="E13" s="265">
        <f>ROUND(0.5*G13,2)</f>
        <v>84717.49</v>
      </c>
      <c r="F13" s="265">
        <f>ROUND(0.2*G13,2)</f>
        <v>33886.99</v>
      </c>
      <c r="G13" s="266">
        <f>Orç!I57</f>
        <v>169434.97</v>
      </c>
      <c r="H13" s="267">
        <f t="shared" si="1"/>
        <v>0.43</v>
      </c>
      <c r="I13" s="24">
        <f t="shared" si="0"/>
        <v>169434.97</v>
      </c>
      <c r="J13" s="24"/>
    </row>
    <row r="14" spans="1:10" ht="21" customHeight="1">
      <c r="A14" s="268" t="str">
        <f>Orç!B83</f>
        <v>05.0</v>
      </c>
      <c r="B14" s="264" t="str">
        <f>Orç!C83</f>
        <v>SETOR 3 (110,00M)</v>
      </c>
      <c r="C14" s="265"/>
      <c r="D14" s="265"/>
      <c r="E14" s="265">
        <f>G14</f>
        <v>17888.75</v>
      </c>
      <c r="F14" s="265"/>
      <c r="G14" s="266">
        <f>Orç!I83</f>
        <v>17888.75</v>
      </c>
      <c r="H14" s="267">
        <f t="shared" si="1"/>
        <v>0.05</v>
      </c>
      <c r="I14" s="24">
        <f t="shared" si="0"/>
        <v>17888.75</v>
      </c>
      <c r="J14" s="24"/>
    </row>
    <row r="15" spans="1:10" ht="21" customHeight="1">
      <c r="A15" s="268" t="str">
        <f>Orç!B87</f>
        <v>06.0</v>
      </c>
      <c r="B15" s="269" t="str">
        <f>Orç!C87</f>
        <v>SETOR 4   (100,00M)</v>
      </c>
      <c r="C15" s="265"/>
      <c r="D15" s="265"/>
      <c r="E15" s="265"/>
      <c r="F15" s="265">
        <f>G15</f>
        <v>15268.1</v>
      </c>
      <c r="G15" s="266">
        <f>Orç!I87</f>
        <v>15268.1</v>
      </c>
      <c r="H15" s="267">
        <f t="shared" si="1"/>
        <v>0.04</v>
      </c>
      <c r="I15" s="24">
        <f t="shared" si="0"/>
        <v>15268.1</v>
      </c>
      <c r="J15" s="24"/>
    </row>
    <row r="16" spans="1:10" ht="21" customHeight="1">
      <c r="A16" s="268" t="str">
        <f>Orç!B106</f>
        <v>07.0</v>
      </c>
      <c r="B16" s="269" t="str">
        <f>Orç!C106</f>
        <v>PRAÇA DAS MISSÕES   (90,00M)</v>
      </c>
      <c r="C16" s="265"/>
      <c r="D16" s="265"/>
      <c r="E16" s="265"/>
      <c r="F16" s="265">
        <f>G16</f>
        <v>18398.36</v>
      </c>
      <c r="G16" s="266">
        <f>Orç!I106</f>
        <v>18398.36</v>
      </c>
      <c r="H16" s="267">
        <f t="shared" si="1"/>
        <v>0.05</v>
      </c>
      <c r="I16" s="24">
        <f t="shared" si="0"/>
        <v>18398.36</v>
      </c>
      <c r="J16" s="24"/>
    </row>
    <row r="17" spans="1:9" ht="12.75">
      <c r="A17" s="29"/>
      <c r="B17" s="13"/>
      <c r="C17" s="31"/>
      <c r="D17" s="31"/>
      <c r="E17" s="31"/>
      <c r="F17" s="31"/>
      <c r="G17" s="31"/>
      <c r="H17" s="13"/>
      <c r="I17" s="24"/>
    </row>
    <row r="18" spans="1:10" ht="12.75">
      <c r="A18" s="13"/>
      <c r="B18" s="33" t="s">
        <v>8</v>
      </c>
      <c r="C18" s="30">
        <f aca="true" t="shared" si="2" ref="C18:H18">ROUND(SUM(C10:C16),2)</f>
        <v>100268.58</v>
      </c>
      <c r="D18" s="30">
        <f t="shared" si="2"/>
        <v>115943.01</v>
      </c>
      <c r="E18" s="30">
        <f t="shared" si="2"/>
        <v>105556.22</v>
      </c>
      <c r="F18" s="30">
        <f t="shared" si="2"/>
        <v>71544.57</v>
      </c>
      <c r="G18" s="34">
        <f t="shared" si="2"/>
        <v>393312.38</v>
      </c>
      <c r="H18" s="32">
        <f t="shared" si="2"/>
        <v>1</v>
      </c>
      <c r="I18" s="24">
        <f>SUM(I10:I16)</f>
        <v>393312.38</v>
      </c>
      <c r="J18" s="24"/>
    </row>
    <row r="19" spans="1:9" ht="12.75">
      <c r="A19" s="13"/>
      <c r="B19" s="33" t="s">
        <v>11</v>
      </c>
      <c r="C19" s="35">
        <f>C18/G18</f>
        <v>0.25493369926469134</v>
      </c>
      <c r="D19" s="35">
        <f>D18/G18</f>
        <v>0.2947860680103687</v>
      </c>
      <c r="E19" s="35">
        <f>E18/G18</f>
        <v>0.2683775679779009</v>
      </c>
      <c r="F19" s="35">
        <f>F18/G18</f>
        <v>0.181902664747039</v>
      </c>
      <c r="G19" s="32"/>
      <c r="H19" s="32"/>
      <c r="I19" s="24"/>
    </row>
    <row r="20" spans="1:9" ht="12.75">
      <c r="A20" s="13"/>
      <c r="B20" s="33" t="s">
        <v>12</v>
      </c>
      <c r="C20" s="30">
        <f>C18</f>
        <v>100268.58</v>
      </c>
      <c r="D20" s="30">
        <f aca="true" t="shared" si="3" ref="D20:F21">C20+D18</f>
        <v>216211.59</v>
      </c>
      <c r="E20" s="30">
        <f t="shared" si="3"/>
        <v>321767.81</v>
      </c>
      <c r="F20" s="30">
        <f t="shared" si="3"/>
        <v>393312.38</v>
      </c>
      <c r="G20" s="13"/>
      <c r="H20" s="13"/>
      <c r="I20" s="24"/>
    </row>
    <row r="21" spans="1:9" ht="12.75">
      <c r="A21" s="13"/>
      <c r="B21" s="33" t="s">
        <v>13</v>
      </c>
      <c r="C21" s="35">
        <f>C19</f>
        <v>0.25493369926469134</v>
      </c>
      <c r="D21" s="35">
        <f t="shared" si="3"/>
        <v>0.54971976727506</v>
      </c>
      <c r="E21" s="35">
        <f t="shared" si="3"/>
        <v>0.8180973352529609</v>
      </c>
      <c r="F21" s="35">
        <f t="shared" si="3"/>
        <v>0.9999999999999999</v>
      </c>
      <c r="G21" s="13"/>
      <c r="H21" s="13"/>
      <c r="I21" s="24"/>
    </row>
  </sheetData>
  <sheetProtection/>
  <mergeCells count="8">
    <mergeCell ref="A3:D3"/>
    <mergeCell ref="A4:D4"/>
    <mergeCell ref="H8:H9"/>
    <mergeCell ref="A6:H6"/>
    <mergeCell ref="A8:A9"/>
    <mergeCell ref="B8:B9"/>
    <mergeCell ref="G8:G9"/>
    <mergeCell ref="C8:F8"/>
  </mergeCells>
  <printOptions/>
  <pageMargins left="0.7874015748031497" right="0.3937007874015748" top="1.1811023622047245" bottom="0.5905511811023623" header="0.5118110236220472" footer="0.5118110236220472"/>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414"/>
  <sheetViews>
    <sheetView view="pageBreakPreview" zoomScaleSheetLayoutView="100" zoomScalePageLayoutView="0" workbookViewId="0" topLeftCell="A1">
      <pane ySplit="7" topLeftCell="A14" activePane="bottomLeft" state="frozen"/>
      <selection pane="topLeft" activeCell="A1" sqref="A1"/>
      <selection pane="bottomLeft" activeCell="A415" sqref="A415:IV443"/>
    </sheetView>
  </sheetViews>
  <sheetFormatPr defaultColWidth="9.140625" defaultRowHeight="12.75"/>
  <cols>
    <col min="1" max="1" width="12.7109375" style="0" customWidth="1"/>
    <col min="2" max="2" width="5.7109375" style="0" customWidth="1"/>
    <col min="3" max="3" width="40.57421875" style="0" customWidth="1"/>
    <col min="4" max="5" width="7.00390625" style="0" customWidth="1"/>
    <col min="6" max="7" width="6.421875" style="75" customWidth="1"/>
    <col min="8" max="8" width="6.140625" style="0" customWidth="1"/>
    <col min="9" max="9" width="6.57421875" style="0" customWidth="1"/>
    <col min="10" max="10" width="5.8515625" style="0" customWidth="1"/>
    <col min="11" max="11" width="6.7109375" style="0" customWidth="1"/>
    <col min="12" max="12" width="7.00390625" style="0" customWidth="1"/>
    <col min="13" max="13" width="5.28125" style="0" customWidth="1"/>
    <col min="14" max="14" width="8.28125" style="0" customWidth="1"/>
  </cols>
  <sheetData>
    <row r="1" spans="1:14" ht="12.75">
      <c r="A1" s="50" t="s">
        <v>0</v>
      </c>
      <c r="B1" s="51"/>
      <c r="C1" s="52"/>
      <c r="D1" s="52"/>
      <c r="E1" s="52"/>
      <c r="F1" s="68"/>
      <c r="G1" s="68"/>
      <c r="H1" s="52"/>
      <c r="I1" s="52"/>
      <c r="J1" s="52"/>
      <c r="K1" s="52"/>
      <c r="L1" s="52"/>
      <c r="M1" s="52"/>
      <c r="N1" s="53"/>
    </row>
    <row r="2" spans="1:14" ht="12.75">
      <c r="A2" s="54" t="s">
        <v>24</v>
      </c>
      <c r="B2" s="55"/>
      <c r="C2" s="56"/>
      <c r="D2" s="56"/>
      <c r="E2" s="55" t="s">
        <v>70</v>
      </c>
      <c r="F2" s="69"/>
      <c r="G2" s="69"/>
      <c r="H2" s="56"/>
      <c r="I2" s="56"/>
      <c r="J2" s="56"/>
      <c r="K2" s="56"/>
      <c r="L2" s="56"/>
      <c r="M2" s="56"/>
      <c r="N2" s="57"/>
    </row>
    <row r="3" spans="1:14" ht="15.75" customHeight="1">
      <c r="A3" s="270" t="s">
        <v>178</v>
      </c>
      <c r="B3" s="271"/>
      <c r="C3" s="271"/>
      <c r="D3" s="271"/>
      <c r="E3" s="55" t="s">
        <v>71</v>
      </c>
      <c r="F3" s="69"/>
      <c r="G3" s="69"/>
      <c r="H3" s="56"/>
      <c r="I3" s="56"/>
      <c r="J3" s="56"/>
      <c r="K3" s="56"/>
      <c r="L3" s="56"/>
      <c r="M3" s="56"/>
      <c r="N3" s="57"/>
    </row>
    <row r="4" spans="1:14" ht="11.25" customHeight="1">
      <c r="A4" s="272" t="s">
        <v>72</v>
      </c>
      <c r="B4" s="273"/>
      <c r="C4" s="273"/>
      <c r="D4" s="273"/>
      <c r="E4" s="55" t="s">
        <v>25</v>
      </c>
      <c r="F4" s="69"/>
      <c r="G4" s="69"/>
      <c r="H4" s="56"/>
      <c r="I4" s="56"/>
      <c r="J4" s="56"/>
      <c r="K4" s="56"/>
      <c r="L4" s="56"/>
      <c r="M4" s="56"/>
      <c r="N4" s="57"/>
    </row>
    <row r="5" spans="1:14" ht="12.75">
      <c r="A5" s="54"/>
      <c r="B5" s="55"/>
      <c r="C5" s="58"/>
      <c r="D5" s="56"/>
      <c r="E5" s="56"/>
      <c r="F5" s="69"/>
      <c r="G5" s="69"/>
      <c r="H5" s="56"/>
      <c r="I5" s="56"/>
      <c r="J5" s="56"/>
      <c r="K5" s="56"/>
      <c r="L5" s="56"/>
      <c r="M5" s="56"/>
      <c r="N5" s="57"/>
    </row>
    <row r="6" spans="1:14" ht="16.5" thickBot="1">
      <c r="A6" s="59"/>
      <c r="B6" s="60"/>
      <c r="C6" s="61" t="s">
        <v>42</v>
      </c>
      <c r="D6" s="60"/>
      <c r="E6" s="62"/>
      <c r="F6" s="70"/>
      <c r="G6" s="70"/>
      <c r="H6" s="60"/>
      <c r="I6" s="60"/>
      <c r="J6" s="60"/>
      <c r="K6" s="60"/>
      <c r="L6" s="60"/>
      <c r="M6" s="60"/>
      <c r="N6" s="63"/>
    </row>
    <row r="7" spans="1:14" ht="27" customHeight="1" thickTop="1">
      <c r="A7" s="64" t="s">
        <v>20</v>
      </c>
      <c r="B7" s="64" t="s">
        <v>2</v>
      </c>
      <c r="C7" s="64" t="s">
        <v>3</v>
      </c>
      <c r="D7" s="64" t="s">
        <v>4</v>
      </c>
      <c r="E7" s="64" t="s">
        <v>5</v>
      </c>
      <c r="F7" s="64" t="s">
        <v>43</v>
      </c>
      <c r="G7" s="64" t="s">
        <v>51</v>
      </c>
      <c r="H7" s="64" t="s">
        <v>44</v>
      </c>
      <c r="I7" s="64" t="s">
        <v>45</v>
      </c>
      <c r="J7" s="64" t="s">
        <v>46</v>
      </c>
      <c r="K7" s="64" t="s">
        <v>48</v>
      </c>
      <c r="L7" s="64" t="s">
        <v>47</v>
      </c>
      <c r="M7" s="64" t="s">
        <v>175</v>
      </c>
      <c r="N7" s="64" t="s">
        <v>8</v>
      </c>
    </row>
    <row r="8" spans="1:14" ht="15.75" customHeight="1">
      <c r="A8" s="47"/>
      <c r="B8" s="89" t="s">
        <v>22</v>
      </c>
      <c r="C8" s="90" t="s">
        <v>39</v>
      </c>
      <c r="D8" s="49"/>
      <c r="E8" s="21"/>
      <c r="F8" s="71"/>
      <c r="G8" s="93"/>
      <c r="H8" s="65"/>
      <c r="I8" s="65"/>
      <c r="J8" s="65"/>
      <c r="K8" s="65"/>
      <c r="L8" s="65"/>
      <c r="M8" s="65"/>
      <c r="N8" s="22"/>
    </row>
    <row r="9" spans="1:14" ht="48.75" customHeight="1">
      <c r="A9" s="80" t="s">
        <v>32</v>
      </c>
      <c r="B9" s="81" t="s">
        <v>23</v>
      </c>
      <c r="C9" s="82" t="s">
        <v>33</v>
      </c>
      <c r="D9" s="81" t="s">
        <v>34</v>
      </c>
      <c r="E9" s="83"/>
      <c r="F9" s="84"/>
      <c r="G9" s="85"/>
      <c r="H9" s="85"/>
      <c r="I9" s="85"/>
      <c r="J9" s="85"/>
      <c r="K9" s="85"/>
      <c r="L9" s="85"/>
      <c r="M9" s="85"/>
      <c r="N9" s="160">
        <f>ROUND(SUM(N10),2)</f>
        <v>3</v>
      </c>
    </row>
    <row r="10" spans="1:14" ht="15" customHeight="1">
      <c r="A10" s="80"/>
      <c r="B10" s="81"/>
      <c r="C10" s="82"/>
      <c r="D10" s="81"/>
      <c r="E10" s="83">
        <v>1</v>
      </c>
      <c r="F10" s="84"/>
      <c r="G10" s="85"/>
      <c r="H10" s="85">
        <v>2</v>
      </c>
      <c r="I10" s="85">
        <v>1.5</v>
      </c>
      <c r="J10" s="85"/>
      <c r="K10" s="85"/>
      <c r="L10" s="85"/>
      <c r="M10" s="85"/>
      <c r="N10" s="23">
        <f>ROUND(E10*H10*I10,2)</f>
        <v>3</v>
      </c>
    </row>
    <row r="11" spans="1:14" ht="15" customHeight="1">
      <c r="A11" s="80"/>
      <c r="B11" s="81"/>
      <c r="C11" s="82"/>
      <c r="D11" s="81"/>
      <c r="E11" s="83"/>
      <c r="F11" s="84"/>
      <c r="G11" s="85"/>
      <c r="H11" s="85"/>
      <c r="I11" s="85"/>
      <c r="J11" s="85"/>
      <c r="K11" s="85"/>
      <c r="L11" s="85"/>
      <c r="M11" s="85"/>
      <c r="N11" s="23"/>
    </row>
    <row r="12" spans="1:14" ht="103.5" customHeight="1">
      <c r="A12" s="80" t="s">
        <v>73</v>
      </c>
      <c r="B12" s="81" t="s">
        <v>29</v>
      </c>
      <c r="C12" s="82" t="s">
        <v>75</v>
      </c>
      <c r="D12" s="81" t="s">
        <v>74</v>
      </c>
      <c r="E12" s="86"/>
      <c r="F12" s="87"/>
      <c r="G12" s="94"/>
      <c r="H12" s="85"/>
      <c r="I12" s="85"/>
      <c r="J12" s="85"/>
      <c r="K12" s="85"/>
      <c r="L12" s="85"/>
      <c r="M12" s="85"/>
      <c r="N12" s="160">
        <f>ROUND(SUM(N13),2)</f>
        <v>4</v>
      </c>
    </row>
    <row r="13" spans="1:14" ht="14.25" customHeight="1">
      <c r="A13" s="80"/>
      <c r="B13" s="81"/>
      <c r="C13" s="82" t="s">
        <v>363</v>
      </c>
      <c r="D13" s="81"/>
      <c r="E13" s="86">
        <v>4</v>
      </c>
      <c r="F13" s="87"/>
      <c r="G13" s="94"/>
      <c r="H13" s="85"/>
      <c r="I13" s="85"/>
      <c r="J13" s="85"/>
      <c r="K13" s="85"/>
      <c r="L13" s="85"/>
      <c r="M13" s="85"/>
      <c r="N13" s="23">
        <f>ROUND(E13,2)</f>
        <v>4</v>
      </c>
    </row>
    <row r="14" spans="1:14" ht="14.25" customHeight="1">
      <c r="A14" s="80"/>
      <c r="B14" s="81"/>
      <c r="C14" s="82"/>
      <c r="D14" s="81"/>
      <c r="E14" s="86"/>
      <c r="F14" s="87"/>
      <c r="G14" s="94"/>
      <c r="H14" s="85"/>
      <c r="I14" s="85"/>
      <c r="J14" s="85"/>
      <c r="K14" s="85"/>
      <c r="L14" s="85"/>
      <c r="M14" s="85"/>
      <c r="N14" s="23"/>
    </row>
    <row r="15" spans="1:14" ht="38.25" customHeight="1">
      <c r="A15" s="80" t="s">
        <v>76</v>
      </c>
      <c r="B15" s="81" t="s">
        <v>30</v>
      </c>
      <c r="C15" s="82" t="s">
        <v>78</v>
      </c>
      <c r="D15" s="81" t="s">
        <v>77</v>
      </c>
      <c r="E15" s="86"/>
      <c r="F15" s="87"/>
      <c r="G15" s="94"/>
      <c r="H15" s="85"/>
      <c r="I15" s="85"/>
      <c r="J15" s="85"/>
      <c r="K15" s="85"/>
      <c r="L15" s="85"/>
      <c r="M15" s="85"/>
      <c r="N15" s="160">
        <f>ROUND(SUM(N16),2)</f>
        <v>70</v>
      </c>
    </row>
    <row r="16" spans="1:14" ht="15" customHeight="1">
      <c r="A16" s="80"/>
      <c r="B16" s="81"/>
      <c r="C16" s="82" t="s">
        <v>248</v>
      </c>
      <c r="D16" s="81"/>
      <c r="E16" s="83">
        <v>2</v>
      </c>
      <c r="F16" s="84"/>
      <c r="G16" s="85"/>
      <c r="H16" s="85">
        <v>35</v>
      </c>
      <c r="I16" s="85"/>
      <c r="J16" s="85"/>
      <c r="K16" s="85"/>
      <c r="L16" s="85"/>
      <c r="M16" s="85"/>
      <c r="N16" s="23">
        <f>ROUND(E16*H16,2)</f>
        <v>70</v>
      </c>
    </row>
    <row r="17" spans="1:14" ht="15" customHeight="1">
      <c r="A17" s="80"/>
      <c r="B17" s="81"/>
      <c r="C17" s="82"/>
      <c r="D17" s="81"/>
      <c r="E17" s="83"/>
      <c r="F17" s="84"/>
      <c r="G17" s="85"/>
      <c r="H17" s="85"/>
      <c r="I17" s="85"/>
      <c r="J17" s="85"/>
      <c r="K17" s="85"/>
      <c r="L17" s="85"/>
      <c r="M17" s="85"/>
      <c r="N17" s="23"/>
    </row>
    <row r="18" spans="1:14" ht="24" customHeight="1">
      <c r="A18" s="80" t="s">
        <v>79</v>
      </c>
      <c r="B18" s="81" t="s">
        <v>31</v>
      </c>
      <c r="C18" s="82" t="s">
        <v>80</v>
      </c>
      <c r="D18" s="81" t="s">
        <v>28</v>
      </c>
      <c r="E18" s="86"/>
      <c r="F18" s="87"/>
      <c r="G18" s="94"/>
      <c r="H18" s="85"/>
      <c r="I18" s="85"/>
      <c r="J18" s="85"/>
      <c r="K18" s="85"/>
      <c r="L18" s="85"/>
      <c r="M18" s="85"/>
      <c r="N18" s="160">
        <f>ROUND(SUM(N19),2)</f>
        <v>2</v>
      </c>
    </row>
    <row r="19" spans="1:14" ht="12.75">
      <c r="A19" s="80"/>
      <c r="B19" s="81"/>
      <c r="C19" s="82" t="s">
        <v>248</v>
      </c>
      <c r="D19" s="81"/>
      <c r="E19" s="83">
        <v>2</v>
      </c>
      <c r="F19" s="84"/>
      <c r="G19" s="85"/>
      <c r="H19" s="85"/>
      <c r="I19" s="85"/>
      <c r="J19" s="85"/>
      <c r="K19" s="85"/>
      <c r="L19" s="85"/>
      <c r="M19" s="85"/>
      <c r="N19" s="23">
        <f>ROUND(E19,2)</f>
        <v>2</v>
      </c>
    </row>
    <row r="20" spans="1:14" ht="12.75">
      <c r="A20" s="80"/>
      <c r="B20" s="81"/>
      <c r="C20" s="82"/>
      <c r="D20" s="81"/>
      <c r="E20" s="83"/>
      <c r="F20" s="84"/>
      <c r="G20" s="85"/>
      <c r="H20" s="85"/>
      <c r="I20" s="85"/>
      <c r="J20" s="85"/>
      <c r="K20" s="85"/>
      <c r="L20" s="85"/>
      <c r="M20" s="85"/>
      <c r="N20" s="23"/>
    </row>
    <row r="21" spans="1:14" ht="57" customHeight="1">
      <c r="A21" s="80" t="s">
        <v>35</v>
      </c>
      <c r="B21" s="81" t="s">
        <v>81</v>
      </c>
      <c r="C21" s="82" t="s">
        <v>37</v>
      </c>
      <c r="D21" s="88" t="s">
        <v>28</v>
      </c>
      <c r="E21" s="83"/>
      <c r="F21" s="84"/>
      <c r="G21" s="85"/>
      <c r="H21" s="85"/>
      <c r="I21" s="85"/>
      <c r="J21" s="85"/>
      <c r="K21" s="85"/>
      <c r="L21" s="85"/>
      <c r="M21" s="85"/>
      <c r="N21" s="160">
        <f>ROUND(SUM(N22),2)</f>
        <v>1</v>
      </c>
    </row>
    <row r="22" spans="1:14" ht="12.75">
      <c r="A22" s="80"/>
      <c r="B22" s="81"/>
      <c r="C22" s="82"/>
      <c r="D22" s="81"/>
      <c r="E22" s="83">
        <v>1</v>
      </c>
      <c r="F22" s="84"/>
      <c r="G22" s="85"/>
      <c r="H22" s="85"/>
      <c r="I22" s="85"/>
      <c r="J22" s="85"/>
      <c r="K22" s="85"/>
      <c r="L22" s="85"/>
      <c r="M22" s="85"/>
      <c r="N22" s="23">
        <f>ROUND(E22,2)</f>
        <v>1</v>
      </c>
    </row>
    <row r="23" spans="1:14" ht="12.75">
      <c r="A23" s="80"/>
      <c r="B23" s="81"/>
      <c r="C23" s="82"/>
      <c r="D23" s="81"/>
      <c r="E23" s="83"/>
      <c r="F23" s="84"/>
      <c r="G23" s="85"/>
      <c r="H23" s="85"/>
      <c r="I23" s="85"/>
      <c r="J23" s="85"/>
      <c r="K23" s="85"/>
      <c r="L23" s="85"/>
      <c r="M23" s="85"/>
      <c r="N23" s="23"/>
    </row>
    <row r="24" spans="1:14" ht="59.25" customHeight="1">
      <c r="A24" s="80" t="s">
        <v>36</v>
      </c>
      <c r="B24" s="81" t="s">
        <v>82</v>
      </c>
      <c r="C24" s="82" t="s">
        <v>38</v>
      </c>
      <c r="D24" s="88" t="s">
        <v>28</v>
      </c>
      <c r="E24" s="83"/>
      <c r="F24" s="84"/>
      <c r="G24" s="85"/>
      <c r="H24" s="85"/>
      <c r="I24" s="85"/>
      <c r="J24" s="85"/>
      <c r="K24" s="85"/>
      <c r="L24" s="85"/>
      <c r="M24" s="85"/>
      <c r="N24" s="160">
        <f>ROUND(SUM(N25),2)</f>
        <v>1</v>
      </c>
    </row>
    <row r="25" spans="1:14" ht="12.75">
      <c r="A25" s="80"/>
      <c r="B25" s="81"/>
      <c r="C25" s="82"/>
      <c r="D25" s="81"/>
      <c r="E25" s="83">
        <v>1</v>
      </c>
      <c r="F25" s="84"/>
      <c r="G25" s="85"/>
      <c r="H25" s="85"/>
      <c r="I25" s="85"/>
      <c r="J25" s="85"/>
      <c r="K25" s="85"/>
      <c r="L25" s="85"/>
      <c r="M25" s="85"/>
      <c r="N25" s="23">
        <f>ROUND(E25,2)</f>
        <v>1</v>
      </c>
    </row>
    <row r="26" spans="1:14" ht="12.75">
      <c r="A26" s="80"/>
      <c r="B26" s="81"/>
      <c r="C26" s="82"/>
      <c r="D26" s="81"/>
      <c r="E26" s="83"/>
      <c r="F26" s="84"/>
      <c r="G26" s="85"/>
      <c r="H26" s="85"/>
      <c r="I26" s="85"/>
      <c r="J26" s="85"/>
      <c r="K26" s="85"/>
      <c r="L26" s="85"/>
      <c r="M26" s="85"/>
      <c r="N26" s="23"/>
    </row>
    <row r="27" spans="1:14" ht="78.75">
      <c r="A27" s="80" t="s">
        <v>296</v>
      </c>
      <c r="B27" s="81" t="s">
        <v>184</v>
      </c>
      <c r="C27" s="82" t="s">
        <v>297</v>
      </c>
      <c r="D27" s="81" t="s">
        <v>74</v>
      </c>
      <c r="E27" s="83"/>
      <c r="F27" s="84"/>
      <c r="G27" s="85"/>
      <c r="H27" s="85"/>
      <c r="I27" s="85"/>
      <c r="J27" s="85"/>
      <c r="K27" s="85"/>
      <c r="L27" s="85"/>
      <c r="M27" s="85"/>
      <c r="N27" s="160">
        <f>ROUND(SUM(N28),2)</f>
        <v>8</v>
      </c>
    </row>
    <row r="28" spans="1:14" ht="12.75">
      <c r="A28" s="80"/>
      <c r="B28" s="81"/>
      <c r="C28" s="82" t="s">
        <v>366</v>
      </c>
      <c r="D28" s="81"/>
      <c r="E28" s="83">
        <v>8</v>
      </c>
      <c r="F28" s="84"/>
      <c r="G28" s="85"/>
      <c r="H28" s="85"/>
      <c r="I28" s="85"/>
      <c r="J28" s="85"/>
      <c r="K28" s="85"/>
      <c r="L28" s="85"/>
      <c r="M28" s="85"/>
      <c r="N28" s="23">
        <f>ROUND(E28,2)</f>
        <v>8</v>
      </c>
    </row>
    <row r="29" spans="1:14" ht="12.75">
      <c r="A29" s="80"/>
      <c r="B29" s="81"/>
      <c r="C29" s="82"/>
      <c r="D29" s="81"/>
      <c r="E29" s="83"/>
      <c r="F29" s="84"/>
      <c r="G29" s="85"/>
      <c r="H29" s="85"/>
      <c r="I29" s="85"/>
      <c r="J29" s="85"/>
      <c r="K29" s="85"/>
      <c r="L29" s="85"/>
      <c r="M29" s="85"/>
      <c r="N29" s="23"/>
    </row>
    <row r="30" spans="1:14" ht="12.75">
      <c r="A30" s="80"/>
      <c r="B30" s="77" t="s">
        <v>40</v>
      </c>
      <c r="C30" s="78" t="s">
        <v>298</v>
      </c>
      <c r="D30" s="88"/>
      <c r="E30" s="83"/>
      <c r="F30" s="84"/>
      <c r="G30" s="85"/>
      <c r="H30" s="85"/>
      <c r="I30" s="85"/>
      <c r="J30" s="85"/>
      <c r="K30" s="85"/>
      <c r="L30" s="85"/>
      <c r="M30" s="85"/>
      <c r="N30" s="23"/>
    </row>
    <row r="31" spans="1:14" ht="33.75">
      <c r="A31" s="80" t="s">
        <v>299</v>
      </c>
      <c r="B31" s="81" t="s">
        <v>41</v>
      </c>
      <c r="C31" s="82" t="s">
        <v>300</v>
      </c>
      <c r="D31" s="81" t="s">
        <v>28</v>
      </c>
      <c r="E31" s="83"/>
      <c r="F31" s="84"/>
      <c r="G31" s="85"/>
      <c r="H31" s="85"/>
      <c r="I31" s="85"/>
      <c r="J31" s="85"/>
      <c r="K31" s="85"/>
      <c r="L31" s="85"/>
      <c r="M31" s="85"/>
      <c r="N31" s="160">
        <f>ROUND(SUM(N32),2)</f>
        <v>1</v>
      </c>
    </row>
    <row r="32" spans="1:14" ht="12.75">
      <c r="A32" s="80"/>
      <c r="B32" s="81"/>
      <c r="C32" s="82"/>
      <c r="D32" s="81"/>
      <c r="E32" s="83">
        <v>1</v>
      </c>
      <c r="F32" s="84"/>
      <c r="G32" s="85"/>
      <c r="H32" s="85"/>
      <c r="I32" s="85"/>
      <c r="J32" s="85"/>
      <c r="K32" s="85"/>
      <c r="L32" s="85"/>
      <c r="M32" s="85"/>
      <c r="N32" s="23">
        <f>ROUND(E32,2)</f>
        <v>1</v>
      </c>
    </row>
    <row r="33" spans="1:14" ht="12.75">
      <c r="A33" s="80"/>
      <c r="B33" s="81"/>
      <c r="C33" s="82"/>
      <c r="D33" s="81"/>
      <c r="E33" s="83"/>
      <c r="F33" s="84"/>
      <c r="G33" s="85"/>
      <c r="H33" s="85"/>
      <c r="I33" s="85"/>
      <c r="J33" s="85"/>
      <c r="K33" s="85"/>
      <c r="L33" s="85"/>
      <c r="M33" s="85"/>
      <c r="N33" s="23"/>
    </row>
    <row r="34" spans="1:14" ht="33.75">
      <c r="A34" s="80" t="s">
        <v>305</v>
      </c>
      <c r="B34" s="81" t="s">
        <v>49</v>
      </c>
      <c r="C34" s="82" t="s">
        <v>306</v>
      </c>
      <c r="D34" s="81" t="s">
        <v>28</v>
      </c>
      <c r="E34" s="83"/>
      <c r="F34" s="84"/>
      <c r="G34" s="85"/>
      <c r="H34" s="85"/>
      <c r="I34" s="85"/>
      <c r="J34" s="85"/>
      <c r="K34" s="85"/>
      <c r="L34" s="85"/>
      <c r="M34" s="85"/>
      <c r="N34" s="160">
        <f>ROUND(SUM(N35),2)</f>
        <v>7</v>
      </c>
    </row>
    <row r="35" spans="1:14" ht="12.75">
      <c r="A35" s="80"/>
      <c r="B35" s="81"/>
      <c r="C35" s="82"/>
      <c r="D35" s="81"/>
      <c r="E35" s="83">
        <v>7</v>
      </c>
      <c r="F35" s="84"/>
      <c r="G35" s="85"/>
      <c r="H35" s="85"/>
      <c r="I35" s="85"/>
      <c r="J35" s="85"/>
      <c r="K35" s="85"/>
      <c r="L35" s="85"/>
      <c r="M35" s="85"/>
      <c r="N35" s="23">
        <f>ROUND(E35,2)</f>
        <v>7</v>
      </c>
    </row>
    <row r="36" spans="1:14" ht="12.75">
      <c r="A36" s="80"/>
      <c r="B36" s="81"/>
      <c r="C36" s="82"/>
      <c r="D36" s="81"/>
      <c r="E36" s="83"/>
      <c r="F36" s="84"/>
      <c r="G36" s="85"/>
      <c r="H36" s="85"/>
      <c r="I36" s="85"/>
      <c r="J36" s="85"/>
      <c r="K36" s="85"/>
      <c r="L36" s="85"/>
      <c r="M36" s="85"/>
      <c r="N36" s="23"/>
    </row>
    <row r="37" spans="1:14" ht="45">
      <c r="A37" s="80" t="s">
        <v>301</v>
      </c>
      <c r="B37" s="81" t="s">
        <v>50</v>
      </c>
      <c r="C37" s="82" t="s">
        <v>302</v>
      </c>
      <c r="D37" s="81" t="s">
        <v>28</v>
      </c>
      <c r="E37" s="83"/>
      <c r="F37" s="84"/>
      <c r="G37" s="85"/>
      <c r="H37" s="85"/>
      <c r="I37" s="85"/>
      <c r="J37" s="85"/>
      <c r="K37" s="85"/>
      <c r="L37" s="85"/>
      <c r="M37" s="85"/>
      <c r="N37" s="160">
        <f>ROUND(SUM(N38),2)</f>
        <v>7</v>
      </c>
    </row>
    <row r="38" spans="1:14" ht="12.75">
      <c r="A38" s="80"/>
      <c r="B38" s="81"/>
      <c r="C38" s="82"/>
      <c r="D38" s="81"/>
      <c r="E38" s="83">
        <v>7</v>
      </c>
      <c r="F38" s="84"/>
      <c r="G38" s="85"/>
      <c r="H38" s="85"/>
      <c r="I38" s="85"/>
      <c r="J38" s="85"/>
      <c r="K38" s="85"/>
      <c r="L38" s="85"/>
      <c r="M38" s="85"/>
      <c r="N38" s="23">
        <f>ROUND(E38,2)</f>
        <v>7</v>
      </c>
    </row>
    <row r="39" spans="1:14" ht="12.75">
      <c r="A39" s="80"/>
      <c r="B39" s="81"/>
      <c r="C39" s="82"/>
      <c r="D39" s="81"/>
      <c r="E39" s="83"/>
      <c r="F39" s="84"/>
      <c r="G39" s="85"/>
      <c r="H39" s="85"/>
      <c r="I39" s="85"/>
      <c r="J39" s="85"/>
      <c r="K39" s="85"/>
      <c r="L39" s="85"/>
      <c r="M39" s="85"/>
      <c r="N39" s="23"/>
    </row>
    <row r="40" spans="1:14" ht="45">
      <c r="A40" s="80" t="s">
        <v>183</v>
      </c>
      <c r="B40" s="81" t="s">
        <v>92</v>
      </c>
      <c r="C40" s="82" t="s">
        <v>303</v>
      </c>
      <c r="D40" s="81" t="s">
        <v>28</v>
      </c>
      <c r="E40" s="83"/>
      <c r="F40" s="84"/>
      <c r="G40" s="85"/>
      <c r="H40" s="85"/>
      <c r="I40" s="85"/>
      <c r="J40" s="85"/>
      <c r="K40" s="85"/>
      <c r="L40" s="85"/>
      <c r="M40" s="85"/>
      <c r="N40" s="160">
        <f>ROUND(SUM(N41),2)</f>
        <v>1</v>
      </c>
    </row>
    <row r="41" spans="1:14" ht="12.75">
      <c r="A41" s="80"/>
      <c r="B41" s="81"/>
      <c r="C41" s="82"/>
      <c r="D41" s="81"/>
      <c r="E41" s="83">
        <v>1</v>
      </c>
      <c r="F41" s="84"/>
      <c r="G41" s="85"/>
      <c r="H41" s="85"/>
      <c r="I41" s="85"/>
      <c r="J41" s="85"/>
      <c r="K41" s="85"/>
      <c r="L41" s="85"/>
      <c r="M41" s="85"/>
      <c r="N41" s="23">
        <f>ROUND(E41,2)</f>
        <v>1</v>
      </c>
    </row>
    <row r="42" spans="1:14" ht="12.75">
      <c r="A42" s="80"/>
      <c r="B42" s="81"/>
      <c r="C42" s="82"/>
      <c r="D42" s="81"/>
      <c r="E42" s="83"/>
      <c r="F42" s="84"/>
      <c r="G42" s="85"/>
      <c r="H42" s="85"/>
      <c r="I42" s="85"/>
      <c r="J42" s="85"/>
      <c r="K42" s="85"/>
      <c r="L42" s="85"/>
      <c r="M42" s="85"/>
      <c r="N42" s="23"/>
    </row>
    <row r="43" spans="1:14" ht="45">
      <c r="A43" s="80" t="s">
        <v>182</v>
      </c>
      <c r="B43" s="81" t="s">
        <v>96</v>
      </c>
      <c r="C43" s="82" t="s">
        <v>304</v>
      </c>
      <c r="D43" s="81" t="s">
        <v>28</v>
      </c>
      <c r="E43" s="83"/>
      <c r="F43" s="84"/>
      <c r="G43" s="85"/>
      <c r="H43" s="85"/>
      <c r="I43" s="85"/>
      <c r="J43" s="85"/>
      <c r="K43" s="85"/>
      <c r="L43" s="85"/>
      <c r="M43" s="85"/>
      <c r="N43" s="160">
        <f>ROUND(SUM(N44),2)</f>
        <v>6</v>
      </c>
    </row>
    <row r="44" spans="1:14" ht="12.75">
      <c r="A44" s="80"/>
      <c r="B44" s="81"/>
      <c r="C44" s="82"/>
      <c r="D44" s="81"/>
      <c r="E44" s="83">
        <v>6</v>
      </c>
      <c r="F44" s="84"/>
      <c r="G44" s="85"/>
      <c r="H44" s="85"/>
      <c r="I44" s="85"/>
      <c r="J44" s="85"/>
      <c r="K44" s="85"/>
      <c r="L44" s="85"/>
      <c r="M44" s="85"/>
      <c r="N44" s="23">
        <f>ROUND(E44,2)</f>
        <v>6</v>
      </c>
    </row>
    <row r="45" spans="1:14" ht="12.75">
      <c r="A45" s="173"/>
      <c r="B45" s="167"/>
      <c r="C45" s="174"/>
      <c r="D45" s="167"/>
      <c r="E45" s="175"/>
      <c r="F45" s="176"/>
      <c r="G45" s="177"/>
      <c r="H45" s="177"/>
      <c r="I45" s="177"/>
      <c r="J45" s="177"/>
      <c r="K45" s="177"/>
      <c r="L45" s="177"/>
      <c r="M45" s="177"/>
      <c r="N45" s="171"/>
    </row>
    <row r="46" spans="1:14" ht="33.75">
      <c r="A46" s="80">
        <v>98527</v>
      </c>
      <c r="B46" s="81" t="s">
        <v>108</v>
      </c>
      <c r="C46" s="82" t="s">
        <v>311</v>
      </c>
      <c r="D46" s="81" t="s">
        <v>28</v>
      </c>
      <c r="E46" s="83"/>
      <c r="F46" s="84"/>
      <c r="G46" s="85"/>
      <c r="H46" s="85"/>
      <c r="I46" s="85"/>
      <c r="J46" s="85"/>
      <c r="K46" s="85"/>
      <c r="L46" s="85"/>
      <c r="M46" s="85"/>
      <c r="N46" s="160">
        <f>ROUND(SUM(N47),2)</f>
        <v>1</v>
      </c>
    </row>
    <row r="47" spans="1:14" ht="12.75">
      <c r="A47" s="80"/>
      <c r="B47" s="81"/>
      <c r="C47" s="82"/>
      <c r="D47" s="81"/>
      <c r="E47" s="83">
        <v>1</v>
      </c>
      <c r="F47" s="84"/>
      <c r="G47" s="85"/>
      <c r="H47" s="85"/>
      <c r="I47" s="85"/>
      <c r="J47" s="85"/>
      <c r="K47" s="85"/>
      <c r="L47" s="85"/>
      <c r="M47" s="85"/>
      <c r="N47" s="23">
        <f>ROUND(E47,2)</f>
        <v>1</v>
      </c>
    </row>
    <row r="48" spans="1:14" ht="12.75">
      <c r="A48" s="80"/>
      <c r="B48" s="81"/>
      <c r="C48" s="82"/>
      <c r="D48" s="81"/>
      <c r="E48" s="83"/>
      <c r="F48" s="84"/>
      <c r="G48" s="85"/>
      <c r="H48" s="85"/>
      <c r="I48" s="85"/>
      <c r="J48" s="85"/>
      <c r="K48" s="85"/>
      <c r="L48" s="85"/>
      <c r="M48" s="85"/>
      <c r="N48" s="23"/>
    </row>
    <row r="49" spans="1:14" ht="78.75">
      <c r="A49" s="80" t="s">
        <v>314</v>
      </c>
      <c r="B49" s="81" t="s">
        <v>111</v>
      </c>
      <c r="C49" s="82" t="s">
        <v>315</v>
      </c>
      <c r="D49" s="81" t="s">
        <v>309</v>
      </c>
      <c r="E49" s="83"/>
      <c r="F49" s="84"/>
      <c r="G49" s="85"/>
      <c r="H49" s="85"/>
      <c r="I49" s="85"/>
      <c r="J49" s="85"/>
      <c r="K49" s="85"/>
      <c r="L49" s="85"/>
      <c r="M49" s="85"/>
      <c r="N49" s="160">
        <f>ROUND(SUM(N50),2)</f>
        <v>15</v>
      </c>
    </row>
    <row r="50" spans="1:14" ht="12.75">
      <c r="A50" s="80"/>
      <c r="B50" s="81"/>
      <c r="C50" s="82"/>
      <c r="D50" s="81"/>
      <c r="E50" s="83"/>
      <c r="F50" s="84"/>
      <c r="G50" s="85">
        <v>15</v>
      </c>
      <c r="H50" s="85"/>
      <c r="I50" s="85"/>
      <c r="J50" s="85"/>
      <c r="K50" s="85"/>
      <c r="L50" s="85"/>
      <c r="M50" s="85"/>
      <c r="N50" s="23">
        <f>ROUND(G50,2)</f>
        <v>15</v>
      </c>
    </row>
    <row r="51" spans="1:14" ht="12.75">
      <c r="A51" s="80"/>
      <c r="B51" s="81"/>
      <c r="C51" s="82"/>
      <c r="D51" s="81"/>
      <c r="E51" s="83"/>
      <c r="F51" s="84"/>
      <c r="G51" s="85"/>
      <c r="H51" s="85"/>
      <c r="I51" s="85"/>
      <c r="J51" s="85"/>
      <c r="K51" s="85"/>
      <c r="L51" s="85"/>
      <c r="M51" s="85"/>
      <c r="N51" s="23"/>
    </row>
    <row r="52" spans="1:14" ht="78.75">
      <c r="A52" s="80" t="s">
        <v>312</v>
      </c>
      <c r="B52" s="81" t="s">
        <v>119</v>
      </c>
      <c r="C52" s="82" t="s">
        <v>313</v>
      </c>
      <c r="D52" s="81" t="s">
        <v>310</v>
      </c>
      <c r="E52" s="83"/>
      <c r="F52" s="84"/>
      <c r="G52" s="85"/>
      <c r="H52" s="85"/>
      <c r="I52" s="85"/>
      <c r="J52" s="85"/>
      <c r="K52" s="85"/>
      <c r="L52" s="85"/>
      <c r="M52" s="85"/>
      <c r="N52" s="160">
        <f>ROUND(SUM(N53),2)</f>
        <v>150</v>
      </c>
    </row>
    <row r="53" spans="1:14" ht="12.75">
      <c r="A53" s="80"/>
      <c r="B53" s="81"/>
      <c r="C53" s="82"/>
      <c r="D53" s="81"/>
      <c r="E53" s="83"/>
      <c r="F53" s="84"/>
      <c r="G53" s="85">
        <f>N49</f>
        <v>15</v>
      </c>
      <c r="H53" s="85"/>
      <c r="I53" s="85"/>
      <c r="J53" s="85"/>
      <c r="K53" s="85">
        <v>10</v>
      </c>
      <c r="L53" s="85"/>
      <c r="M53" s="85"/>
      <c r="N53" s="23">
        <f>ROUND(G53*K53,2)</f>
        <v>150</v>
      </c>
    </row>
    <row r="54" spans="1:14" ht="12.75">
      <c r="A54" s="80"/>
      <c r="B54" s="81"/>
      <c r="C54" s="82"/>
      <c r="D54" s="81"/>
      <c r="E54" s="83"/>
      <c r="F54" s="84"/>
      <c r="G54" s="85"/>
      <c r="H54" s="85"/>
      <c r="I54" s="85"/>
      <c r="J54" s="85"/>
      <c r="K54" s="85"/>
      <c r="L54" s="85"/>
      <c r="M54" s="85"/>
      <c r="N54" s="23"/>
    </row>
    <row r="55" spans="1:14" ht="45">
      <c r="A55" s="80" t="s">
        <v>307</v>
      </c>
      <c r="B55" s="81" t="s">
        <v>122</v>
      </c>
      <c r="C55" s="82" t="s">
        <v>308</v>
      </c>
      <c r="D55" s="81" t="s">
        <v>309</v>
      </c>
      <c r="E55" s="83"/>
      <c r="F55" s="84"/>
      <c r="G55" s="85"/>
      <c r="H55" s="85"/>
      <c r="I55" s="85"/>
      <c r="J55" s="85"/>
      <c r="K55" s="85"/>
      <c r="L55" s="85"/>
      <c r="M55" s="85"/>
      <c r="N55" s="160">
        <f>ROUND(SUM(N56),2)</f>
        <v>15</v>
      </c>
    </row>
    <row r="56" spans="1:14" ht="12.75">
      <c r="A56" s="80"/>
      <c r="B56" s="81"/>
      <c r="C56" s="82"/>
      <c r="D56" s="81"/>
      <c r="E56" s="83"/>
      <c r="F56" s="84"/>
      <c r="G56" s="85">
        <f>N49</f>
        <v>15</v>
      </c>
      <c r="H56" s="85"/>
      <c r="I56" s="85"/>
      <c r="J56" s="85"/>
      <c r="K56" s="85"/>
      <c r="L56" s="85"/>
      <c r="M56" s="85"/>
      <c r="N56" s="23">
        <f>ROUND(G56,2)</f>
        <v>15</v>
      </c>
    </row>
    <row r="57" spans="1:14" ht="12.75">
      <c r="A57" s="80"/>
      <c r="B57" s="81"/>
      <c r="C57" s="82"/>
      <c r="D57" s="81"/>
      <c r="E57" s="83"/>
      <c r="F57" s="84"/>
      <c r="G57" s="85"/>
      <c r="H57" s="85"/>
      <c r="I57" s="85"/>
      <c r="J57" s="85"/>
      <c r="K57" s="85"/>
      <c r="L57" s="85"/>
      <c r="M57" s="85"/>
      <c r="N57" s="23"/>
    </row>
    <row r="58" spans="1:14" ht="90">
      <c r="A58" s="80" t="s">
        <v>173</v>
      </c>
      <c r="B58" s="81" t="s">
        <v>128</v>
      </c>
      <c r="C58" s="82" t="s">
        <v>174</v>
      </c>
      <c r="D58" s="88" t="s">
        <v>56</v>
      </c>
      <c r="E58" s="83"/>
      <c r="F58" s="84"/>
      <c r="G58" s="85"/>
      <c r="H58" s="85"/>
      <c r="I58" s="85"/>
      <c r="J58" s="85"/>
      <c r="K58" s="85"/>
      <c r="L58" s="85"/>
      <c r="M58" s="85"/>
      <c r="N58" s="160">
        <f>ROUND(SUM(N59),2)</f>
        <v>10</v>
      </c>
    </row>
    <row r="59" spans="1:14" ht="12.75">
      <c r="A59" s="4"/>
      <c r="B59" s="26"/>
      <c r="C59" s="27"/>
      <c r="D59" s="88"/>
      <c r="E59" s="83"/>
      <c r="F59" s="84"/>
      <c r="G59" s="85"/>
      <c r="H59" s="85"/>
      <c r="I59" s="85"/>
      <c r="J59" s="85"/>
      <c r="K59" s="85"/>
      <c r="L59" s="85"/>
      <c r="M59" s="85">
        <v>10</v>
      </c>
      <c r="N59" s="23">
        <f>ROUND(M59,2)</f>
        <v>10</v>
      </c>
    </row>
    <row r="60" spans="1:14" ht="12.75">
      <c r="A60" s="80"/>
      <c r="B60" s="81"/>
      <c r="C60" s="82"/>
      <c r="D60" s="81"/>
      <c r="E60" s="83"/>
      <c r="F60" s="84"/>
      <c r="G60" s="85"/>
      <c r="H60" s="85"/>
      <c r="I60" s="85"/>
      <c r="J60" s="85"/>
      <c r="K60" s="85"/>
      <c r="L60" s="85"/>
      <c r="M60" s="85"/>
      <c r="N60" s="23"/>
    </row>
    <row r="61" spans="1:14" ht="16.5" customHeight="1">
      <c r="A61" s="80"/>
      <c r="B61" s="77" t="s">
        <v>52</v>
      </c>
      <c r="C61" s="78" t="s">
        <v>83</v>
      </c>
      <c r="D61" s="88"/>
      <c r="E61" s="83"/>
      <c r="F61" s="84"/>
      <c r="G61" s="85"/>
      <c r="H61" s="85"/>
      <c r="I61" s="85"/>
      <c r="J61" s="85"/>
      <c r="K61" s="85"/>
      <c r="L61" s="85"/>
      <c r="M61" s="85"/>
      <c r="N61" s="23"/>
    </row>
    <row r="62" spans="1:14" ht="47.25" customHeight="1">
      <c r="A62" s="80" t="s">
        <v>84</v>
      </c>
      <c r="B62" s="81" t="s">
        <v>53</v>
      </c>
      <c r="C62" s="82" t="s">
        <v>85</v>
      </c>
      <c r="D62" s="88" t="s">
        <v>34</v>
      </c>
      <c r="E62" s="83"/>
      <c r="F62" s="84"/>
      <c r="G62" s="85"/>
      <c r="H62" s="85"/>
      <c r="I62" s="85"/>
      <c r="J62" s="85"/>
      <c r="K62" s="85"/>
      <c r="L62" s="85"/>
      <c r="M62" s="85"/>
      <c r="N62" s="160">
        <f>ROUND(SUM(N63:N68),2)</f>
        <v>62</v>
      </c>
    </row>
    <row r="63" spans="1:14" ht="16.5" customHeight="1">
      <c r="A63" s="80"/>
      <c r="B63" s="81"/>
      <c r="C63" s="82" t="s">
        <v>205</v>
      </c>
      <c r="D63" s="88"/>
      <c r="E63" s="83"/>
      <c r="F63" s="84"/>
      <c r="G63" s="85"/>
      <c r="H63" s="85"/>
      <c r="I63" s="85"/>
      <c r="J63" s="85"/>
      <c r="K63" s="85"/>
      <c r="L63" s="85">
        <v>6</v>
      </c>
      <c r="M63" s="85"/>
      <c r="N63" s="23">
        <f aca="true" t="shared" si="0" ref="N63:N68">ROUND(L63,2)</f>
        <v>6</v>
      </c>
    </row>
    <row r="64" spans="1:14" ht="16.5" customHeight="1">
      <c r="A64" s="80"/>
      <c r="B64" s="81"/>
      <c r="C64" s="82" t="s">
        <v>206</v>
      </c>
      <c r="D64" s="88"/>
      <c r="E64" s="83"/>
      <c r="F64" s="84"/>
      <c r="G64" s="85"/>
      <c r="H64" s="85"/>
      <c r="I64" s="85"/>
      <c r="J64" s="85"/>
      <c r="K64" s="85"/>
      <c r="L64" s="85">
        <v>8</v>
      </c>
      <c r="M64" s="85"/>
      <c r="N64" s="23">
        <f t="shared" si="0"/>
        <v>8</v>
      </c>
    </row>
    <row r="65" spans="1:14" ht="16.5" customHeight="1">
      <c r="A65" s="80"/>
      <c r="B65" s="81"/>
      <c r="C65" s="82" t="s">
        <v>207</v>
      </c>
      <c r="D65" s="88"/>
      <c r="E65" s="83"/>
      <c r="F65" s="84"/>
      <c r="G65" s="85"/>
      <c r="H65" s="85"/>
      <c r="I65" s="85"/>
      <c r="J65" s="85"/>
      <c r="K65" s="85"/>
      <c r="L65" s="85">
        <v>24</v>
      </c>
      <c r="M65" s="85"/>
      <c r="N65" s="23">
        <f t="shared" si="0"/>
        <v>24</v>
      </c>
    </row>
    <row r="66" spans="1:14" ht="16.5" customHeight="1">
      <c r="A66" s="80"/>
      <c r="B66" s="81"/>
      <c r="C66" s="82" t="s">
        <v>208</v>
      </c>
      <c r="D66" s="88"/>
      <c r="E66" s="83"/>
      <c r="F66" s="84"/>
      <c r="G66" s="85"/>
      <c r="H66" s="85"/>
      <c r="I66" s="85"/>
      <c r="J66" s="85"/>
      <c r="K66" s="85"/>
      <c r="L66" s="85">
        <v>6</v>
      </c>
      <c r="M66" s="85"/>
      <c r="N66" s="23">
        <f t="shared" si="0"/>
        <v>6</v>
      </c>
    </row>
    <row r="67" spans="1:14" ht="16.5" customHeight="1">
      <c r="A67" s="80"/>
      <c r="B67" s="81"/>
      <c r="C67" s="82" t="s">
        <v>209</v>
      </c>
      <c r="D67" s="88"/>
      <c r="E67" s="83"/>
      <c r="F67" s="84"/>
      <c r="G67" s="85"/>
      <c r="H67" s="85"/>
      <c r="I67" s="85"/>
      <c r="J67" s="85"/>
      <c r="K67" s="85"/>
      <c r="L67" s="85">
        <v>6</v>
      </c>
      <c r="M67" s="85"/>
      <c r="N67" s="23">
        <f t="shared" si="0"/>
        <v>6</v>
      </c>
    </row>
    <row r="68" spans="1:14" ht="16.5" customHeight="1">
      <c r="A68" s="80"/>
      <c r="B68" s="81"/>
      <c r="C68" s="82" t="s">
        <v>210</v>
      </c>
      <c r="D68" s="88"/>
      <c r="E68" s="83"/>
      <c r="F68" s="84"/>
      <c r="G68" s="85"/>
      <c r="H68" s="85"/>
      <c r="I68" s="85"/>
      <c r="J68" s="85"/>
      <c r="K68" s="85"/>
      <c r="L68" s="85">
        <v>12</v>
      </c>
      <c r="M68" s="85"/>
      <c r="N68" s="23">
        <f t="shared" si="0"/>
        <v>12</v>
      </c>
    </row>
    <row r="69" spans="1:14" ht="12.75">
      <c r="A69" s="80"/>
      <c r="B69" s="81"/>
      <c r="C69" s="82"/>
      <c r="D69" s="88"/>
      <c r="E69" s="83"/>
      <c r="F69" s="84"/>
      <c r="G69" s="85"/>
      <c r="H69" s="85"/>
      <c r="I69" s="85"/>
      <c r="J69" s="85"/>
      <c r="K69" s="85"/>
      <c r="L69" s="85"/>
      <c r="M69" s="85"/>
      <c r="N69" s="23"/>
    </row>
    <row r="70" spans="1:14" ht="48.75" customHeight="1">
      <c r="A70" s="80" t="s">
        <v>86</v>
      </c>
      <c r="B70" s="81" t="s">
        <v>54</v>
      </c>
      <c r="C70" s="82" t="s">
        <v>87</v>
      </c>
      <c r="D70" s="88" t="s">
        <v>34</v>
      </c>
      <c r="E70" s="83"/>
      <c r="F70" s="84"/>
      <c r="G70" s="85"/>
      <c r="H70" s="85"/>
      <c r="I70" s="85"/>
      <c r="J70" s="85"/>
      <c r="K70" s="85"/>
      <c r="L70" s="85"/>
      <c r="M70" s="85"/>
      <c r="N70" s="160">
        <f>ROUND(SUM(N71:N74),2)</f>
        <v>26</v>
      </c>
    </row>
    <row r="71" spans="1:14" ht="15.75" customHeight="1">
      <c r="A71" s="80"/>
      <c r="B71" s="81"/>
      <c r="C71" s="82" t="s">
        <v>205</v>
      </c>
      <c r="D71" s="88"/>
      <c r="E71" s="83"/>
      <c r="F71" s="84"/>
      <c r="G71" s="85"/>
      <c r="H71" s="85"/>
      <c r="I71" s="85"/>
      <c r="J71" s="85"/>
      <c r="K71" s="85"/>
      <c r="L71" s="85">
        <v>6</v>
      </c>
      <c r="M71" s="85"/>
      <c r="N71" s="23">
        <f>ROUND(L71,2)</f>
        <v>6</v>
      </c>
    </row>
    <row r="72" spans="1:14" ht="15.75" customHeight="1">
      <c r="A72" s="80"/>
      <c r="B72" s="81"/>
      <c r="C72" s="82" t="s">
        <v>206</v>
      </c>
      <c r="D72" s="88"/>
      <c r="E72" s="83"/>
      <c r="F72" s="84"/>
      <c r="G72" s="85"/>
      <c r="H72" s="85"/>
      <c r="I72" s="85"/>
      <c r="J72" s="85"/>
      <c r="K72" s="85"/>
      <c r="L72" s="85">
        <v>8</v>
      </c>
      <c r="M72" s="85"/>
      <c r="N72" s="23">
        <f>ROUND(L72,2)</f>
        <v>8</v>
      </c>
    </row>
    <row r="73" spans="1:14" ht="15.75" customHeight="1">
      <c r="A73" s="80"/>
      <c r="B73" s="81"/>
      <c r="C73" s="82" t="s">
        <v>208</v>
      </c>
      <c r="D73" s="88"/>
      <c r="E73" s="83"/>
      <c r="F73" s="84"/>
      <c r="G73" s="85"/>
      <c r="H73" s="85"/>
      <c r="I73" s="85"/>
      <c r="J73" s="85"/>
      <c r="K73" s="85"/>
      <c r="L73" s="85">
        <v>6</v>
      </c>
      <c r="M73" s="85"/>
      <c r="N73" s="23">
        <f>ROUND(L73,2)</f>
        <v>6</v>
      </c>
    </row>
    <row r="74" spans="1:14" ht="15.75" customHeight="1">
      <c r="A74" s="80"/>
      <c r="B74" s="81"/>
      <c r="C74" s="82" t="s">
        <v>209</v>
      </c>
      <c r="D74" s="88"/>
      <c r="E74" s="83"/>
      <c r="F74" s="84"/>
      <c r="G74" s="85"/>
      <c r="H74" s="85"/>
      <c r="I74" s="85"/>
      <c r="J74" s="85"/>
      <c r="K74" s="85"/>
      <c r="L74" s="85">
        <v>6</v>
      </c>
      <c r="M74" s="85"/>
      <c r="N74" s="23">
        <f>ROUND(L74,2)</f>
        <v>6</v>
      </c>
    </row>
    <row r="75" spans="1:14" ht="12.75">
      <c r="A75" s="80"/>
      <c r="B75" s="81"/>
      <c r="C75" s="82"/>
      <c r="D75" s="88"/>
      <c r="E75" s="83"/>
      <c r="F75" s="84"/>
      <c r="G75" s="85"/>
      <c r="H75" s="85"/>
      <c r="I75" s="85"/>
      <c r="J75" s="85"/>
      <c r="K75" s="85"/>
      <c r="L75" s="85"/>
      <c r="M75" s="85"/>
      <c r="N75" s="23"/>
    </row>
    <row r="76" spans="1:14" ht="93.75" customHeight="1">
      <c r="A76" s="80" t="s">
        <v>88</v>
      </c>
      <c r="B76" s="81" t="s">
        <v>55</v>
      </c>
      <c r="C76" s="82" t="s">
        <v>89</v>
      </c>
      <c r="D76" s="88" t="s">
        <v>34</v>
      </c>
      <c r="E76" s="83"/>
      <c r="F76" s="84"/>
      <c r="G76" s="85"/>
      <c r="H76" s="85"/>
      <c r="I76" s="85"/>
      <c r="J76" s="85"/>
      <c r="K76" s="85"/>
      <c r="L76" s="85"/>
      <c r="M76" s="85"/>
      <c r="N76" s="160">
        <f>ROUND(SUM(N77:N83),2)</f>
        <v>64</v>
      </c>
    </row>
    <row r="77" spans="1:14" ht="15.75" customHeight="1">
      <c r="A77" s="80"/>
      <c r="B77" s="81"/>
      <c r="C77" s="82" t="s">
        <v>211</v>
      </c>
      <c r="D77" s="88"/>
      <c r="E77" s="83"/>
      <c r="F77" s="84"/>
      <c r="G77" s="85"/>
      <c r="H77" s="85"/>
      <c r="I77" s="85"/>
      <c r="J77" s="85"/>
      <c r="K77" s="85"/>
      <c r="L77" s="85">
        <v>2</v>
      </c>
      <c r="M77" s="85"/>
      <c r="N77" s="23">
        <f aca="true" t="shared" si="1" ref="N77:N92">ROUND(L77,2)</f>
        <v>2</v>
      </c>
    </row>
    <row r="78" spans="1:14" ht="15" customHeight="1">
      <c r="A78" s="80"/>
      <c r="B78" s="81"/>
      <c r="C78" s="82" t="s">
        <v>205</v>
      </c>
      <c r="D78" s="88"/>
      <c r="E78" s="83"/>
      <c r="F78" s="84"/>
      <c r="G78" s="85"/>
      <c r="H78" s="85"/>
      <c r="I78" s="85"/>
      <c r="J78" s="85"/>
      <c r="K78" s="85"/>
      <c r="L78" s="85">
        <v>6</v>
      </c>
      <c r="M78" s="85"/>
      <c r="N78" s="23">
        <f t="shared" si="1"/>
        <v>6</v>
      </c>
    </row>
    <row r="79" spans="1:14" ht="15" customHeight="1">
      <c r="A79" s="80"/>
      <c r="B79" s="81"/>
      <c r="C79" s="82" t="s">
        <v>206</v>
      </c>
      <c r="D79" s="88"/>
      <c r="E79" s="83"/>
      <c r="F79" s="84"/>
      <c r="G79" s="85"/>
      <c r="H79" s="85"/>
      <c r="I79" s="85"/>
      <c r="J79" s="85"/>
      <c r="K79" s="85"/>
      <c r="L79" s="85">
        <v>8</v>
      </c>
      <c r="M79" s="85"/>
      <c r="N79" s="23">
        <f t="shared" si="1"/>
        <v>8</v>
      </c>
    </row>
    <row r="80" spans="1:14" ht="15" customHeight="1">
      <c r="A80" s="80"/>
      <c r="B80" s="81"/>
      <c r="C80" s="82" t="s">
        <v>207</v>
      </c>
      <c r="D80" s="88"/>
      <c r="E80" s="83"/>
      <c r="F80" s="84"/>
      <c r="G80" s="85"/>
      <c r="H80" s="85"/>
      <c r="I80" s="85"/>
      <c r="J80" s="85"/>
      <c r="K80" s="85"/>
      <c r="L80" s="85">
        <v>24</v>
      </c>
      <c r="M80" s="85"/>
      <c r="N80" s="23">
        <f t="shared" si="1"/>
        <v>24</v>
      </c>
    </row>
    <row r="81" spans="1:14" ht="15" customHeight="1">
      <c r="A81" s="80"/>
      <c r="B81" s="81"/>
      <c r="C81" s="82" t="s">
        <v>208</v>
      </c>
      <c r="D81" s="88"/>
      <c r="E81" s="83"/>
      <c r="F81" s="84"/>
      <c r="G81" s="85"/>
      <c r="H81" s="85"/>
      <c r="I81" s="85"/>
      <c r="J81" s="85"/>
      <c r="K81" s="85"/>
      <c r="L81" s="85">
        <v>6</v>
      </c>
      <c r="M81" s="85"/>
      <c r="N81" s="23">
        <f t="shared" si="1"/>
        <v>6</v>
      </c>
    </row>
    <row r="82" spans="1:14" ht="15" customHeight="1">
      <c r="A82" s="80"/>
      <c r="B82" s="81"/>
      <c r="C82" s="82" t="s">
        <v>212</v>
      </c>
      <c r="D82" s="88"/>
      <c r="E82" s="83"/>
      <c r="F82" s="84"/>
      <c r="G82" s="85"/>
      <c r="H82" s="85"/>
      <c r="I82" s="85"/>
      <c r="J82" s="85"/>
      <c r="K82" s="85"/>
      <c r="L82" s="85">
        <v>6</v>
      </c>
      <c r="M82" s="85"/>
      <c r="N82" s="23">
        <f t="shared" si="1"/>
        <v>6</v>
      </c>
    </row>
    <row r="83" spans="1:14" ht="15" customHeight="1">
      <c r="A83" s="80"/>
      <c r="B83" s="81"/>
      <c r="C83" s="82" t="s">
        <v>210</v>
      </c>
      <c r="D83" s="88"/>
      <c r="E83" s="83"/>
      <c r="F83" s="84"/>
      <c r="G83" s="85"/>
      <c r="H83" s="85"/>
      <c r="I83" s="85"/>
      <c r="J83" s="85"/>
      <c r="K83" s="85"/>
      <c r="L83" s="85">
        <v>12</v>
      </c>
      <c r="M83" s="85"/>
      <c r="N83" s="23">
        <f t="shared" si="1"/>
        <v>12</v>
      </c>
    </row>
    <row r="84" spans="1:14" ht="12.75">
      <c r="A84" s="173"/>
      <c r="B84" s="167"/>
      <c r="C84" s="174"/>
      <c r="D84" s="172"/>
      <c r="E84" s="175"/>
      <c r="F84" s="176"/>
      <c r="G84" s="177"/>
      <c r="H84" s="177"/>
      <c r="I84" s="177"/>
      <c r="J84" s="177"/>
      <c r="K84" s="177"/>
      <c r="L84" s="177"/>
      <c r="M84" s="177"/>
      <c r="N84" s="171"/>
    </row>
    <row r="85" spans="1:14" ht="37.5" customHeight="1">
      <c r="A85" s="80" t="s">
        <v>90</v>
      </c>
      <c r="B85" s="81" t="s">
        <v>57</v>
      </c>
      <c r="C85" s="82" t="s">
        <v>91</v>
      </c>
      <c r="D85" s="88" t="s">
        <v>34</v>
      </c>
      <c r="E85" s="83"/>
      <c r="F85" s="84"/>
      <c r="G85" s="85"/>
      <c r="H85" s="85"/>
      <c r="I85" s="85"/>
      <c r="J85" s="85"/>
      <c r="K85" s="85"/>
      <c r="L85" s="85"/>
      <c r="M85" s="85"/>
      <c r="N85" s="160">
        <f>ROUND(SUM(N86:N92),2)</f>
        <v>64</v>
      </c>
    </row>
    <row r="86" spans="1:14" ht="15" customHeight="1">
      <c r="A86" s="80"/>
      <c r="B86" s="81"/>
      <c r="C86" s="82" t="s">
        <v>211</v>
      </c>
      <c r="D86" s="88"/>
      <c r="E86" s="83"/>
      <c r="F86" s="84"/>
      <c r="G86" s="85"/>
      <c r="H86" s="85"/>
      <c r="I86" s="85"/>
      <c r="J86" s="85"/>
      <c r="K86" s="85"/>
      <c r="L86" s="85">
        <v>2</v>
      </c>
      <c r="M86" s="85"/>
      <c r="N86" s="23">
        <f t="shared" si="1"/>
        <v>2</v>
      </c>
    </row>
    <row r="87" spans="1:14" ht="15" customHeight="1">
      <c r="A87" s="80"/>
      <c r="B87" s="81"/>
      <c r="C87" s="82" t="s">
        <v>205</v>
      </c>
      <c r="D87" s="88"/>
      <c r="E87" s="83"/>
      <c r="F87" s="84"/>
      <c r="G87" s="85"/>
      <c r="H87" s="85"/>
      <c r="I87" s="85"/>
      <c r="J87" s="85"/>
      <c r="K87" s="85"/>
      <c r="L87" s="85">
        <v>6</v>
      </c>
      <c r="M87" s="85"/>
      <c r="N87" s="23">
        <f t="shared" si="1"/>
        <v>6</v>
      </c>
    </row>
    <row r="88" spans="1:14" ht="15" customHeight="1">
      <c r="A88" s="80"/>
      <c r="B88" s="81"/>
      <c r="C88" s="82" t="s">
        <v>206</v>
      </c>
      <c r="D88" s="88"/>
      <c r="E88" s="83"/>
      <c r="F88" s="84"/>
      <c r="G88" s="85"/>
      <c r="H88" s="85"/>
      <c r="I88" s="85"/>
      <c r="J88" s="85"/>
      <c r="K88" s="85"/>
      <c r="L88" s="85">
        <v>8</v>
      </c>
      <c r="M88" s="85"/>
      <c r="N88" s="23">
        <f t="shared" si="1"/>
        <v>8</v>
      </c>
    </row>
    <row r="89" spans="1:14" ht="15" customHeight="1">
      <c r="A89" s="80"/>
      <c r="B89" s="81"/>
      <c r="C89" s="82" t="s">
        <v>207</v>
      </c>
      <c r="D89" s="88"/>
      <c r="E89" s="83"/>
      <c r="F89" s="84"/>
      <c r="G89" s="85"/>
      <c r="H89" s="85"/>
      <c r="I89" s="85"/>
      <c r="J89" s="85"/>
      <c r="K89" s="85"/>
      <c r="L89" s="85">
        <v>24</v>
      </c>
      <c r="M89" s="85"/>
      <c r="N89" s="23">
        <f t="shared" si="1"/>
        <v>24</v>
      </c>
    </row>
    <row r="90" spans="1:14" ht="15" customHeight="1">
      <c r="A90" s="80"/>
      <c r="B90" s="81"/>
      <c r="C90" s="82" t="s">
        <v>208</v>
      </c>
      <c r="D90" s="88"/>
      <c r="E90" s="83"/>
      <c r="F90" s="84"/>
      <c r="G90" s="85"/>
      <c r="H90" s="85"/>
      <c r="I90" s="85"/>
      <c r="J90" s="85"/>
      <c r="K90" s="85"/>
      <c r="L90" s="85">
        <v>6</v>
      </c>
      <c r="M90" s="85"/>
      <c r="N90" s="23">
        <f t="shared" si="1"/>
        <v>6</v>
      </c>
    </row>
    <row r="91" spans="1:14" ht="15" customHeight="1">
      <c r="A91" s="80"/>
      <c r="B91" s="81"/>
      <c r="C91" s="82" t="s">
        <v>209</v>
      </c>
      <c r="D91" s="88"/>
      <c r="E91" s="83"/>
      <c r="F91" s="84"/>
      <c r="G91" s="85"/>
      <c r="H91" s="85"/>
      <c r="I91" s="85"/>
      <c r="J91" s="85"/>
      <c r="K91" s="85"/>
      <c r="L91" s="85">
        <v>6</v>
      </c>
      <c r="M91" s="85"/>
      <c r="N91" s="23">
        <f t="shared" si="1"/>
        <v>6</v>
      </c>
    </row>
    <row r="92" spans="1:14" ht="15" customHeight="1">
      <c r="A92" s="80"/>
      <c r="B92" s="81"/>
      <c r="C92" s="82" t="s">
        <v>210</v>
      </c>
      <c r="D92" s="88"/>
      <c r="E92" s="83"/>
      <c r="F92" s="84"/>
      <c r="G92" s="85"/>
      <c r="H92" s="85"/>
      <c r="I92" s="85"/>
      <c r="J92" s="85"/>
      <c r="K92" s="85"/>
      <c r="L92" s="85">
        <v>12</v>
      </c>
      <c r="M92" s="85"/>
      <c r="N92" s="23">
        <f t="shared" si="1"/>
        <v>12</v>
      </c>
    </row>
    <row r="93" spans="1:14" ht="15" customHeight="1">
      <c r="A93" s="80"/>
      <c r="B93" s="81"/>
      <c r="C93" s="82"/>
      <c r="D93" s="88"/>
      <c r="E93" s="83"/>
      <c r="F93" s="84"/>
      <c r="G93" s="85"/>
      <c r="H93" s="85"/>
      <c r="I93" s="85"/>
      <c r="J93" s="85"/>
      <c r="K93" s="85"/>
      <c r="L93" s="85"/>
      <c r="M93" s="85"/>
      <c r="N93" s="23"/>
    </row>
    <row r="94" spans="1:14" ht="24" customHeight="1">
      <c r="A94" s="80"/>
      <c r="B94" s="81" t="s">
        <v>58</v>
      </c>
      <c r="C94" s="82" t="s">
        <v>109</v>
      </c>
      <c r="D94" s="88" t="s">
        <v>28</v>
      </c>
      <c r="E94" s="83"/>
      <c r="F94" s="84"/>
      <c r="G94" s="85"/>
      <c r="H94" s="85"/>
      <c r="I94" s="85"/>
      <c r="J94" s="85"/>
      <c r="K94" s="85"/>
      <c r="L94" s="85"/>
      <c r="M94" s="85"/>
      <c r="N94" s="160">
        <f>ROUND(SUM(N95:N96),2)</f>
        <v>345</v>
      </c>
    </row>
    <row r="95" spans="1:14" ht="15" customHeight="1">
      <c r="A95" s="80"/>
      <c r="B95" s="81"/>
      <c r="C95" s="82"/>
      <c r="D95" s="88"/>
      <c r="E95" s="83">
        <v>75</v>
      </c>
      <c r="F95" s="84"/>
      <c r="G95" s="85"/>
      <c r="H95" s="85"/>
      <c r="I95" s="85"/>
      <c r="J95" s="85"/>
      <c r="K95" s="85"/>
      <c r="L95" s="85"/>
      <c r="M95" s="85"/>
      <c r="N95" s="23">
        <f>ROUND(E95,2)</f>
        <v>75</v>
      </c>
    </row>
    <row r="96" spans="1:14" ht="15" customHeight="1">
      <c r="A96" s="80"/>
      <c r="B96" s="81"/>
      <c r="C96" s="82"/>
      <c r="D96" s="88"/>
      <c r="E96" s="83">
        <v>270</v>
      </c>
      <c r="F96" s="84"/>
      <c r="G96" s="85"/>
      <c r="H96" s="85"/>
      <c r="I96" s="85"/>
      <c r="J96" s="85"/>
      <c r="K96" s="85"/>
      <c r="L96" s="85"/>
      <c r="M96" s="85"/>
      <c r="N96" s="23">
        <f>ROUND(E96,2)</f>
        <v>270</v>
      </c>
    </row>
    <row r="97" spans="1:14" ht="15" customHeight="1">
      <c r="A97" s="80"/>
      <c r="B97" s="81"/>
      <c r="C97" s="82"/>
      <c r="D97" s="88"/>
      <c r="E97" s="83"/>
      <c r="F97" s="84"/>
      <c r="G97" s="85"/>
      <c r="H97" s="85"/>
      <c r="I97" s="85"/>
      <c r="J97" s="85"/>
      <c r="K97" s="85"/>
      <c r="L97" s="85"/>
      <c r="M97" s="85"/>
      <c r="N97" s="23"/>
    </row>
    <row r="98" spans="1:14" ht="16.5" customHeight="1">
      <c r="A98" s="80"/>
      <c r="B98" s="81" t="s">
        <v>59</v>
      </c>
      <c r="C98" s="82" t="s">
        <v>112</v>
      </c>
      <c r="D98" s="88" t="s">
        <v>28</v>
      </c>
      <c r="E98" s="83"/>
      <c r="F98" s="84"/>
      <c r="G98" s="85"/>
      <c r="H98" s="85"/>
      <c r="I98" s="85"/>
      <c r="J98" s="85"/>
      <c r="K98" s="85"/>
      <c r="L98" s="85"/>
      <c r="M98" s="85"/>
      <c r="N98" s="160">
        <f>ROUND(SUM(N99:N101),2)</f>
        <v>75</v>
      </c>
    </row>
    <row r="99" spans="1:14" ht="12.75" customHeight="1">
      <c r="A99" s="80"/>
      <c r="B99" s="81"/>
      <c r="C99" s="82"/>
      <c r="D99" s="88"/>
      <c r="E99" s="83">
        <v>30</v>
      </c>
      <c r="F99" s="84"/>
      <c r="G99" s="85"/>
      <c r="H99" s="85"/>
      <c r="I99" s="85"/>
      <c r="J99" s="85"/>
      <c r="K99" s="85"/>
      <c r="L99" s="85"/>
      <c r="M99" s="85"/>
      <c r="N99" s="23">
        <f>ROUND(E99,2)</f>
        <v>30</v>
      </c>
    </row>
    <row r="100" spans="1:14" ht="12.75" customHeight="1">
      <c r="A100" s="80"/>
      <c r="B100" s="81"/>
      <c r="C100" s="82"/>
      <c r="D100" s="88"/>
      <c r="E100" s="83">
        <v>33</v>
      </c>
      <c r="F100" s="84"/>
      <c r="G100" s="85"/>
      <c r="H100" s="85"/>
      <c r="I100" s="85"/>
      <c r="J100" s="85"/>
      <c r="K100" s="85"/>
      <c r="L100" s="85"/>
      <c r="M100" s="85"/>
      <c r="N100" s="23">
        <f>ROUND(E100,2)</f>
        <v>33</v>
      </c>
    </row>
    <row r="101" spans="1:14" ht="12.75" customHeight="1">
      <c r="A101" s="80"/>
      <c r="B101" s="81"/>
      <c r="C101" s="82" t="s">
        <v>256</v>
      </c>
      <c r="D101" s="88"/>
      <c r="E101" s="83">
        <v>12</v>
      </c>
      <c r="F101" s="84"/>
      <c r="G101" s="85"/>
      <c r="H101" s="85"/>
      <c r="I101" s="85"/>
      <c r="J101" s="85"/>
      <c r="K101" s="85"/>
      <c r="L101" s="85"/>
      <c r="M101" s="85"/>
      <c r="N101" s="23">
        <f>ROUND(E101,2)</f>
        <v>12</v>
      </c>
    </row>
    <row r="102" spans="1:14" ht="12.75" customHeight="1">
      <c r="A102" s="80"/>
      <c r="B102" s="81"/>
      <c r="C102" s="82"/>
      <c r="D102" s="88"/>
      <c r="E102" s="83"/>
      <c r="F102" s="84"/>
      <c r="G102" s="85"/>
      <c r="H102" s="85"/>
      <c r="I102" s="85"/>
      <c r="J102" s="85"/>
      <c r="K102" s="85"/>
      <c r="L102" s="85"/>
      <c r="M102" s="85"/>
      <c r="N102" s="23"/>
    </row>
    <row r="103" spans="1:14" ht="48" customHeight="1">
      <c r="A103" s="80" t="s">
        <v>113</v>
      </c>
      <c r="B103" s="81" t="s">
        <v>60</v>
      </c>
      <c r="C103" s="82" t="s">
        <v>121</v>
      </c>
      <c r="D103" s="88" t="s">
        <v>34</v>
      </c>
      <c r="E103" s="83"/>
      <c r="F103" s="84"/>
      <c r="G103" s="85"/>
      <c r="H103" s="85"/>
      <c r="I103" s="85"/>
      <c r="J103" s="85"/>
      <c r="K103" s="85"/>
      <c r="L103" s="85"/>
      <c r="M103" s="85"/>
      <c r="N103" s="160">
        <f>ROUND(SUM(N104:N106),2)</f>
        <v>41.6</v>
      </c>
    </row>
    <row r="104" spans="1:14" ht="12.75" customHeight="1">
      <c r="A104" s="80"/>
      <c r="B104" s="81"/>
      <c r="C104" s="82" t="s">
        <v>115</v>
      </c>
      <c r="D104" s="88"/>
      <c r="E104" s="83"/>
      <c r="F104" s="84"/>
      <c r="G104" s="85"/>
      <c r="H104" s="85">
        <v>280</v>
      </c>
      <c r="I104" s="85">
        <v>0.2</v>
      </c>
      <c r="J104" s="85">
        <v>0.1</v>
      </c>
      <c r="K104" s="85"/>
      <c r="L104" s="85"/>
      <c r="M104" s="85"/>
      <c r="N104" s="23">
        <f>ROUND(H104*I104*J104,2)</f>
        <v>5.6</v>
      </c>
    </row>
    <row r="105" spans="1:14" ht="12.75" customHeight="1">
      <c r="A105" s="80"/>
      <c r="B105" s="81"/>
      <c r="C105" s="82" t="s">
        <v>116</v>
      </c>
      <c r="D105" s="88"/>
      <c r="E105" s="83"/>
      <c r="F105" s="84"/>
      <c r="G105" s="85"/>
      <c r="H105" s="85"/>
      <c r="I105" s="85"/>
      <c r="J105" s="85"/>
      <c r="K105" s="85"/>
      <c r="L105" s="85">
        <v>1</v>
      </c>
      <c r="M105" s="85"/>
      <c r="N105" s="23">
        <f>ROUND(L105,2)</f>
        <v>1</v>
      </c>
    </row>
    <row r="106" spans="1:14" ht="12.75" customHeight="1">
      <c r="A106" s="80"/>
      <c r="B106" s="81"/>
      <c r="C106" s="82" t="s">
        <v>138</v>
      </c>
      <c r="D106" s="88"/>
      <c r="E106" s="83"/>
      <c r="F106" s="84"/>
      <c r="G106" s="85"/>
      <c r="H106" s="85"/>
      <c r="I106" s="85"/>
      <c r="J106" s="85"/>
      <c r="K106" s="85"/>
      <c r="L106" s="85">
        <v>35</v>
      </c>
      <c r="M106" s="85"/>
      <c r="N106" s="23">
        <f>ROUND(L106,2)</f>
        <v>35</v>
      </c>
    </row>
    <row r="107" spans="1:14" ht="12.75" customHeight="1">
      <c r="A107" s="80"/>
      <c r="B107" s="81"/>
      <c r="C107" s="82"/>
      <c r="D107" s="88"/>
      <c r="E107" s="83"/>
      <c r="F107" s="84"/>
      <c r="G107" s="85"/>
      <c r="H107" s="85"/>
      <c r="I107" s="85"/>
      <c r="J107" s="85"/>
      <c r="K107" s="85"/>
      <c r="L107" s="85"/>
      <c r="M107" s="85"/>
      <c r="N107" s="23"/>
    </row>
    <row r="108" spans="1:14" ht="93" customHeight="1">
      <c r="A108" s="80" t="s">
        <v>117</v>
      </c>
      <c r="B108" s="81" t="s">
        <v>61</v>
      </c>
      <c r="C108" s="82" t="s">
        <v>118</v>
      </c>
      <c r="D108" s="88" t="s">
        <v>56</v>
      </c>
      <c r="E108" s="83"/>
      <c r="F108" s="84"/>
      <c r="G108" s="85"/>
      <c r="H108" s="85"/>
      <c r="I108" s="85"/>
      <c r="J108" s="85"/>
      <c r="K108" s="85"/>
      <c r="L108" s="85"/>
      <c r="M108" s="85"/>
      <c r="N108" s="160">
        <f>ROUND(SUM(N109:N112),2)</f>
        <v>16.78</v>
      </c>
    </row>
    <row r="109" spans="1:14" ht="12.75" customHeight="1">
      <c r="A109" s="80"/>
      <c r="B109" s="81"/>
      <c r="C109" s="82" t="s">
        <v>114</v>
      </c>
      <c r="D109" s="88"/>
      <c r="E109" s="83">
        <v>33</v>
      </c>
      <c r="F109" s="84"/>
      <c r="G109" s="85"/>
      <c r="H109" s="85">
        <v>0.3</v>
      </c>
      <c r="I109" s="85">
        <v>0.3</v>
      </c>
      <c r="J109" s="85">
        <v>1.75</v>
      </c>
      <c r="K109" s="85"/>
      <c r="L109" s="85"/>
      <c r="M109" s="85"/>
      <c r="N109" s="23">
        <f>ROUND(E109*H109*I109*J109,2)</f>
        <v>5.2</v>
      </c>
    </row>
    <row r="110" spans="1:14" ht="12.75" customHeight="1">
      <c r="A110" s="80"/>
      <c r="B110" s="81"/>
      <c r="C110" s="82" t="s">
        <v>250</v>
      </c>
      <c r="D110" s="88"/>
      <c r="E110" s="83">
        <v>12</v>
      </c>
      <c r="F110" s="84"/>
      <c r="G110" s="85"/>
      <c r="H110" s="85">
        <v>0.3</v>
      </c>
      <c r="I110" s="85">
        <v>0.3</v>
      </c>
      <c r="J110" s="85">
        <v>1</v>
      </c>
      <c r="K110" s="85"/>
      <c r="L110" s="85"/>
      <c r="M110" s="85"/>
      <c r="N110" s="23">
        <f>ROUND(E110*H110*I110*J110,2)</f>
        <v>1.08</v>
      </c>
    </row>
    <row r="111" spans="1:14" ht="12.75" customHeight="1">
      <c r="A111" s="80"/>
      <c r="B111" s="81"/>
      <c r="C111" s="82" t="s">
        <v>120</v>
      </c>
      <c r="D111" s="88"/>
      <c r="E111" s="83"/>
      <c r="F111" s="84"/>
      <c r="G111" s="85"/>
      <c r="H111" s="85"/>
      <c r="I111" s="85"/>
      <c r="J111" s="85"/>
      <c r="K111" s="85"/>
      <c r="L111" s="85"/>
      <c r="M111" s="85">
        <v>1.5</v>
      </c>
      <c r="N111" s="23">
        <f>ROUND(M111,2)</f>
        <v>1.5</v>
      </c>
    </row>
    <row r="112" spans="1:14" ht="12.75">
      <c r="A112" s="80"/>
      <c r="B112" s="81"/>
      <c r="C112" s="82" t="s">
        <v>116</v>
      </c>
      <c r="D112" s="88"/>
      <c r="E112" s="83">
        <v>2</v>
      </c>
      <c r="F112" s="84"/>
      <c r="G112" s="85"/>
      <c r="H112" s="85"/>
      <c r="I112" s="85"/>
      <c r="J112" s="85"/>
      <c r="K112" s="85"/>
      <c r="L112" s="85"/>
      <c r="M112" s="85">
        <v>4.5</v>
      </c>
      <c r="N112" s="23">
        <f>ROUND(E112*M112,2)</f>
        <v>9</v>
      </c>
    </row>
    <row r="113" spans="1:14" ht="12.75" customHeight="1">
      <c r="A113" s="80"/>
      <c r="B113" s="81"/>
      <c r="C113" s="82"/>
      <c r="D113" s="88"/>
      <c r="E113" s="83"/>
      <c r="F113" s="84"/>
      <c r="G113" s="85"/>
      <c r="H113" s="85"/>
      <c r="I113" s="85"/>
      <c r="J113" s="85"/>
      <c r="K113" s="85"/>
      <c r="L113" s="85"/>
      <c r="M113" s="85"/>
      <c r="N113" s="23"/>
    </row>
    <row r="114" spans="1:14" ht="19.5" customHeight="1">
      <c r="A114" s="80" t="s">
        <v>125</v>
      </c>
      <c r="B114" s="81" t="s">
        <v>62</v>
      </c>
      <c r="C114" s="82" t="s">
        <v>124</v>
      </c>
      <c r="D114" s="88" t="s">
        <v>34</v>
      </c>
      <c r="E114" s="83"/>
      <c r="F114" s="84"/>
      <c r="G114" s="85"/>
      <c r="H114" s="85"/>
      <c r="I114" s="85"/>
      <c r="J114" s="85"/>
      <c r="K114" s="85"/>
      <c r="L114" s="85"/>
      <c r="M114" s="85"/>
      <c r="N114" s="160">
        <f>ROUND(SUM(N115),2)</f>
        <v>1613.26</v>
      </c>
    </row>
    <row r="115" spans="1:14" ht="12.75" customHeight="1">
      <c r="A115" s="80"/>
      <c r="B115" s="81"/>
      <c r="C115" s="82" t="s">
        <v>185</v>
      </c>
      <c r="D115" s="88"/>
      <c r="E115" s="83"/>
      <c r="F115" s="84"/>
      <c r="G115" s="85"/>
      <c r="H115" s="85"/>
      <c r="I115" s="85"/>
      <c r="J115" s="85"/>
      <c r="K115" s="85"/>
      <c r="L115" s="85">
        <v>1613.26</v>
      </c>
      <c r="M115" s="85"/>
      <c r="N115" s="23">
        <f>ROUND(L115,2)</f>
        <v>1613.26</v>
      </c>
    </row>
    <row r="116" spans="1:14" ht="12.75" customHeight="1">
      <c r="A116" s="80"/>
      <c r="B116" s="81"/>
      <c r="C116" s="82"/>
      <c r="D116" s="88"/>
      <c r="E116" s="83"/>
      <c r="F116" s="84"/>
      <c r="G116" s="85"/>
      <c r="H116" s="85"/>
      <c r="I116" s="85"/>
      <c r="J116" s="85"/>
      <c r="K116" s="85"/>
      <c r="L116" s="85"/>
      <c r="M116" s="85"/>
      <c r="N116" s="23"/>
    </row>
    <row r="117" spans="1:14" ht="48" customHeight="1">
      <c r="A117" s="80" t="s">
        <v>126</v>
      </c>
      <c r="B117" s="81" t="s">
        <v>165</v>
      </c>
      <c r="C117" s="82" t="s">
        <v>127</v>
      </c>
      <c r="D117" s="88" t="s">
        <v>34</v>
      </c>
      <c r="E117" s="83"/>
      <c r="F117" s="84"/>
      <c r="G117" s="85"/>
      <c r="H117" s="85"/>
      <c r="I117" s="85"/>
      <c r="J117" s="85"/>
      <c r="K117" s="85"/>
      <c r="L117" s="85"/>
      <c r="M117" s="85"/>
      <c r="N117" s="160">
        <f>ROUND(SUM(N118:N123),2)</f>
        <v>1214.88</v>
      </c>
    </row>
    <row r="118" spans="1:14" ht="12.75" customHeight="1">
      <c r="A118" s="80"/>
      <c r="B118" s="81"/>
      <c r="C118" s="82" t="s">
        <v>114</v>
      </c>
      <c r="D118" s="88"/>
      <c r="E118" s="83">
        <v>133</v>
      </c>
      <c r="F118" s="84"/>
      <c r="G118" s="85"/>
      <c r="H118" s="85"/>
      <c r="I118" s="85"/>
      <c r="J118" s="85"/>
      <c r="K118" s="85"/>
      <c r="L118" s="153">
        <v>0.962</v>
      </c>
      <c r="M118" s="153"/>
      <c r="N118" s="23">
        <f>ROUND(E118*L118,2)</f>
        <v>127.95</v>
      </c>
    </row>
    <row r="119" spans="1:14" ht="12.75" customHeight="1">
      <c r="A119" s="80"/>
      <c r="B119" s="81"/>
      <c r="C119" s="82" t="s">
        <v>110</v>
      </c>
      <c r="D119" s="88"/>
      <c r="E119" s="83">
        <v>133</v>
      </c>
      <c r="F119" s="84"/>
      <c r="G119" s="85"/>
      <c r="H119" s="85"/>
      <c r="I119" s="85"/>
      <c r="J119" s="85"/>
      <c r="K119" s="85"/>
      <c r="L119" s="153">
        <v>0.225</v>
      </c>
      <c r="M119" s="153"/>
      <c r="N119" s="23">
        <f>ROUND(E119*L119,2)</f>
        <v>29.93</v>
      </c>
    </row>
    <row r="120" spans="1:14" ht="12.75" customHeight="1">
      <c r="A120" s="80"/>
      <c r="B120" s="81"/>
      <c r="C120" s="82" t="s">
        <v>103</v>
      </c>
      <c r="D120" s="88"/>
      <c r="E120" s="83">
        <v>600</v>
      </c>
      <c r="F120" s="84">
        <v>3</v>
      </c>
      <c r="G120" s="85"/>
      <c r="H120" s="85"/>
      <c r="I120" s="85"/>
      <c r="J120" s="85"/>
      <c r="K120" s="85"/>
      <c r="L120" s="85">
        <v>0.36</v>
      </c>
      <c r="M120" s="85"/>
      <c r="N120" s="23">
        <f>ROUND(E120*F120*L120,2)</f>
        <v>648</v>
      </c>
    </row>
    <row r="121" spans="1:14" ht="12.75" customHeight="1">
      <c r="A121" s="80"/>
      <c r="B121" s="81"/>
      <c r="C121" s="82" t="s">
        <v>120</v>
      </c>
      <c r="D121" s="88"/>
      <c r="E121" s="83">
        <v>290</v>
      </c>
      <c r="F121" s="84">
        <v>2</v>
      </c>
      <c r="G121" s="85"/>
      <c r="H121" s="85"/>
      <c r="I121" s="85"/>
      <c r="J121" s="85"/>
      <c r="K121" s="85"/>
      <c r="L121" s="85">
        <v>0.3</v>
      </c>
      <c r="M121" s="85"/>
      <c r="N121" s="23">
        <f>ROUND(E121*F121*L121,2)</f>
        <v>174</v>
      </c>
    </row>
    <row r="122" spans="1:14" ht="12.75" customHeight="1">
      <c r="A122" s="80"/>
      <c r="B122" s="81"/>
      <c r="C122" s="82" t="s">
        <v>129</v>
      </c>
      <c r="D122" s="88"/>
      <c r="E122" s="83">
        <v>290</v>
      </c>
      <c r="F122" s="84"/>
      <c r="G122" s="85"/>
      <c r="H122" s="85"/>
      <c r="I122" s="85"/>
      <c r="J122" s="85"/>
      <c r="K122" s="85"/>
      <c r="L122" s="85">
        <v>0.7</v>
      </c>
      <c r="M122" s="85"/>
      <c r="N122" s="23">
        <f>ROUND(E122*L122,2)</f>
        <v>203</v>
      </c>
    </row>
    <row r="123" spans="1:14" ht="12.75" customHeight="1">
      <c r="A123" s="80"/>
      <c r="B123" s="81"/>
      <c r="C123" s="82" t="s">
        <v>137</v>
      </c>
      <c r="D123" s="88"/>
      <c r="E123" s="83"/>
      <c r="F123" s="84"/>
      <c r="G123" s="85"/>
      <c r="H123" s="85"/>
      <c r="I123" s="85"/>
      <c r="J123" s="85"/>
      <c r="K123" s="85"/>
      <c r="L123" s="85">
        <v>32</v>
      </c>
      <c r="M123" s="85"/>
      <c r="N123" s="23">
        <f>ROUND(L123,2)</f>
        <v>32</v>
      </c>
    </row>
    <row r="124" spans="1:14" ht="12.75" customHeight="1">
      <c r="A124" s="80"/>
      <c r="B124" s="81"/>
      <c r="C124" s="82"/>
      <c r="D124" s="88"/>
      <c r="E124" s="83"/>
      <c r="F124" s="84"/>
      <c r="G124" s="85"/>
      <c r="H124" s="85"/>
      <c r="I124" s="85"/>
      <c r="J124" s="85"/>
      <c r="K124" s="85"/>
      <c r="L124" s="85"/>
      <c r="M124" s="85"/>
      <c r="N124" s="23"/>
    </row>
    <row r="125" spans="1:14" ht="12.75" customHeight="1">
      <c r="A125" s="80" t="s">
        <v>130</v>
      </c>
      <c r="B125" s="81" t="s">
        <v>169</v>
      </c>
      <c r="C125" s="82" t="s">
        <v>131</v>
      </c>
      <c r="D125" s="88" t="s">
        <v>34</v>
      </c>
      <c r="E125" s="83"/>
      <c r="F125" s="84"/>
      <c r="G125" s="85"/>
      <c r="H125" s="85"/>
      <c r="I125" s="85"/>
      <c r="J125" s="85"/>
      <c r="K125" s="85"/>
      <c r="L125" s="85"/>
      <c r="M125" s="85"/>
      <c r="N125" s="160">
        <f>ROUND(SUM(N126),2)</f>
        <v>36</v>
      </c>
    </row>
    <row r="126" spans="1:14" ht="12.75" customHeight="1">
      <c r="A126" s="80"/>
      <c r="B126" s="81"/>
      <c r="C126" s="82" t="s">
        <v>132</v>
      </c>
      <c r="D126" s="88"/>
      <c r="E126" s="83">
        <v>3</v>
      </c>
      <c r="F126" s="84"/>
      <c r="G126" s="85"/>
      <c r="H126" s="85"/>
      <c r="I126" s="85"/>
      <c r="J126" s="85"/>
      <c r="K126" s="85"/>
      <c r="L126" s="85">
        <v>12</v>
      </c>
      <c r="M126" s="85"/>
      <c r="N126" s="23">
        <f>ROUND(E126*L126,2)</f>
        <v>36</v>
      </c>
    </row>
    <row r="127" spans="1:14" ht="12.75" customHeight="1">
      <c r="A127" s="80"/>
      <c r="B127" s="81"/>
      <c r="C127" s="82"/>
      <c r="D127" s="88"/>
      <c r="E127" s="83"/>
      <c r="F127" s="84"/>
      <c r="G127" s="85"/>
      <c r="H127" s="85"/>
      <c r="I127" s="85"/>
      <c r="J127" s="85"/>
      <c r="K127" s="85"/>
      <c r="L127" s="85"/>
      <c r="M127" s="85"/>
      <c r="N127" s="23"/>
    </row>
    <row r="128" spans="1:14" ht="27.75" customHeight="1">
      <c r="A128" s="80" t="s">
        <v>133</v>
      </c>
      <c r="B128" s="81" t="s">
        <v>171</v>
      </c>
      <c r="C128" s="82" t="s">
        <v>134</v>
      </c>
      <c r="D128" s="88" t="s">
        <v>102</v>
      </c>
      <c r="E128" s="83"/>
      <c r="F128" s="84"/>
      <c r="G128" s="85"/>
      <c r="H128" s="85"/>
      <c r="I128" s="85"/>
      <c r="J128" s="85"/>
      <c r="K128" s="85"/>
      <c r="L128" s="85"/>
      <c r="M128" s="85"/>
      <c r="N128" s="160">
        <f>ROUND(SUM(N129),2)</f>
        <v>6</v>
      </c>
    </row>
    <row r="129" spans="1:14" ht="12.75">
      <c r="A129" s="80"/>
      <c r="B129" s="81"/>
      <c r="C129" s="82"/>
      <c r="D129" s="88"/>
      <c r="E129" s="83">
        <v>6</v>
      </c>
      <c r="F129" s="84"/>
      <c r="G129" s="85"/>
      <c r="H129" s="85"/>
      <c r="I129" s="85"/>
      <c r="J129" s="85"/>
      <c r="K129" s="85"/>
      <c r="L129" s="85"/>
      <c r="M129" s="85"/>
      <c r="N129" s="23">
        <f>ROUND(E129,2)</f>
        <v>6</v>
      </c>
    </row>
    <row r="130" spans="1:14" ht="12.75">
      <c r="A130" s="80"/>
      <c r="B130" s="81"/>
      <c r="C130" s="82"/>
      <c r="D130" s="88"/>
      <c r="E130" s="83"/>
      <c r="F130" s="84"/>
      <c r="G130" s="85"/>
      <c r="H130" s="85"/>
      <c r="I130" s="85"/>
      <c r="J130" s="85"/>
      <c r="K130" s="85"/>
      <c r="L130" s="85"/>
      <c r="M130" s="85"/>
      <c r="N130" s="91"/>
    </row>
    <row r="131" spans="1:14" ht="36" customHeight="1">
      <c r="A131" s="80" t="s">
        <v>135</v>
      </c>
      <c r="B131" s="81" t="s">
        <v>176</v>
      </c>
      <c r="C131" s="82" t="s">
        <v>136</v>
      </c>
      <c r="D131" s="88" t="s">
        <v>68</v>
      </c>
      <c r="E131" s="83"/>
      <c r="F131" s="84"/>
      <c r="G131" s="85"/>
      <c r="H131" s="85"/>
      <c r="I131" s="85"/>
      <c r="J131" s="85"/>
      <c r="K131" s="85"/>
      <c r="L131" s="85"/>
      <c r="M131" s="85"/>
      <c r="N131" s="160">
        <f>ROUND(SUM(N132),2)</f>
        <v>18</v>
      </c>
    </row>
    <row r="132" spans="1:14" ht="12.75">
      <c r="A132" s="80"/>
      <c r="B132" s="81"/>
      <c r="C132" s="82"/>
      <c r="D132" s="88"/>
      <c r="E132" s="83"/>
      <c r="F132" s="84"/>
      <c r="G132" s="85"/>
      <c r="H132" s="161">
        <v>18</v>
      </c>
      <c r="I132" s="85"/>
      <c r="J132" s="85"/>
      <c r="K132" s="85"/>
      <c r="L132" s="85"/>
      <c r="M132" s="85"/>
      <c r="N132" s="23">
        <f>ROUND(H132,2)</f>
        <v>18</v>
      </c>
    </row>
    <row r="133" spans="1:14" ht="12.75">
      <c r="A133" s="173"/>
      <c r="B133" s="167"/>
      <c r="C133" s="174"/>
      <c r="D133" s="172"/>
      <c r="E133" s="175"/>
      <c r="F133" s="176"/>
      <c r="G133" s="177"/>
      <c r="H133" s="177"/>
      <c r="I133" s="177"/>
      <c r="J133" s="177"/>
      <c r="K133" s="177"/>
      <c r="L133" s="177"/>
      <c r="M133" s="177"/>
      <c r="N133" s="171"/>
    </row>
    <row r="134" spans="1:14" ht="106.5" customHeight="1">
      <c r="A134" s="80" t="s">
        <v>139</v>
      </c>
      <c r="B134" s="81" t="s">
        <v>275</v>
      </c>
      <c r="C134" s="82" t="s">
        <v>140</v>
      </c>
      <c r="D134" s="88" t="s">
        <v>28</v>
      </c>
      <c r="E134" s="83"/>
      <c r="F134" s="84"/>
      <c r="G134" s="85"/>
      <c r="H134" s="85"/>
      <c r="I134" s="85"/>
      <c r="J134" s="85"/>
      <c r="K134" s="85"/>
      <c r="L134" s="85"/>
      <c r="M134" s="85"/>
      <c r="N134" s="160">
        <f>ROUND(SUM(N135),2)</f>
        <v>18</v>
      </c>
    </row>
    <row r="135" spans="1:14" ht="12.75">
      <c r="A135" s="80"/>
      <c r="B135" s="81"/>
      <c r="C135" s="82"/>
      <c r="D135" s="88"/>
      <c r="E135" s="83">
        <v>18</v>
      </c>
      <c r="F135" s="84"/>
      <c r="G135" s="85"/>
      <c r="H135" s="85"/>
      <c r="I135" s="85"/>
      <c r="J135" s="85"/>
      <c r="K135" s="85"/>
      <c r="L135" s="85"/>
      <c r="M135" s="85"/>
      <c r="N135" s="23">
        <f>ROUND(E135,2)</f>
        <v>18</v>
      </c>
    </row>
    <row r="136" spans="1:14" ht="12.75">
      <c r="A136" s="80"/>
      <c r="B136" s="81"/>
      <c r="C136" s="82"/>
      <c r="D136" s="88"/>
      <c r="E136" s="83"/>
      <c r="F136" s="84"/>
      <c r="G136" s="85"/>
      <c r="H136" s="85"/>
      <c r="I136" s="85"/>
      <c r="J136" s="85"/>
      <c r="K136" s="85"/>
      <c r="L136" s="85"/>
      <c r="M136" s="85"/>
      <c r="N136" s="23"/>
    </row>
    <row r="137" spans="1:14" ht="84" customHeight="1">
      <c r="A137" s="80" t="s">
        <v>141</v>
      </c>
      <c r="B137" s="81" t="s">
        <v>276</v>
      </c>
      <c r="C137" s="82" t="s">
        <v>142</v>
      </c>
      <c r="D137" s="88" t="s">
        <v>28</v>
      </c>
      <c r="E137" s="83"/>
      <c r="F137" s="84"/>
      <c r="G137" s="85"/>
      <c r="H137" s="85"/>
      <c r="I137" s="85"/>
      <c r="J137" s="85"/>
      <c r="K137" s="85"/>
      <c r="L137" s="85"/>
      <c r="M137" s="85"/>
      <c r="N137" s="160">
        <f>ROUND(SUM(N138),2)</f>
        <v>10</v>
      </c>
    </row>
    <row r="138" spans="1:14" ht="12.75">
      <c r="A138" s="80"/>
      <c r="B138" s="81"/>
      <c r="C138" s="82" t="s">
        <v>259</v>
      </c>
      <c r="D138" s="88"/>
      <c r="E138" s="83">
        <v>10</v>
      </c>
      <c r="F138" s="84"/>
      <c r="G138" s="85"/>
      <c r="H138" s="85"/>
      <c r="I138" s="85"/>
      <c r="J138" s="85"/>
      <c r="K138" s="85"/>
      <c r="L138" s="85"/>
      <c r="M138" s="85"/>
      <c r="N138" s="23">
        <f>ROUND(E138,2)</f>
        <v>10</v>
      </c>
    </row>
    <row r="139" spans="1:14" ht="12.75">
      <c r="A139" s="80"/>
      <c r="B139" s="81"/>
      <c r="C139" s="82"/>
      <c r="D139" s="88"/>
      <c r="E139" s="83"/>
      <c r="F139" s="84"/>
      <c r="G139" s="85"/>
      <c r="H139" s="85"/>
      <c r="I139" s="85"/>
      <c r="J139" s="85"/>
      <c r="K139" s="85"/>
      <c r="L139" s="85"/>
      <c r="M139" s="85"/>
      <c r="N139" s="23"/>
    </row>
    <row r="140" spans="1:14" ht="56.25">
      <c r="A140" s="80" t="s">
        <v>217</v>
      </c>
      <c r="B140" s="81" t="s">
        <v>277</v>
      </c>
      <c r="C140" s="82" t="s">
        <v>214</v>
      </c>
      <c r="D140" s="88" t="s">
        <v>56</v>
      </c>
      <c r="E140" s="83"/>
      <c r="F140" s="84"/>
      <c r="G140" s="85"/>
      <c r="H140" s="85"/>
      <c r="I140" s="85"/>
      <c r="J140" s="85"/>
      <c r="K140" s="85"/>
      <c r="L140" s="85"/>
      <c r="M140" s="85"/>
      <c r="N140" s="160">
        <f>ROUND(SUM(N141:N148),2)</f>
        <v>25.19</v>
      </c>
    </row>
    <row r="141" spans="1:14" ht="12.75" customHeight="1">
      <c r="A141" s="4"/>
      <c r="B141" s="26"/>
      <c r="C141" s="27" t="s">
        <v>224</v>
      </c>
      <c r="D141" s="88"/>
      <c r="E141" s="83">
        <v>33</v>
      </c>
      <c r="F141" s="84"/>
      <c r="G141" s="85"/>
      <c r="H141" s="85">
        <v>2</v>
      </c>
      <c r="I141" s="85"/>
      <c r="J141" s="85"/>
      <c r="K141" s="85"/>
      <c r="L141" s="85">
        <v>0.05</v>
      </c>
      <c r="M141" s="85"/>
      <c r="N141" s="23">
        <f>ROUND(E141*H141*L141,2)</f>
        <v>3.3</v>
      </c>
    </row>
    <row r="142" spans="1:14" ht="12.75" customHeight="1">
      <c r="A142" s="4"/>
      <c r="B142" s="26"/>
      <c r="C142" s="27" t="s">
        <v>225</v>
      </c>
      <c r="D142" s="88"/>
      <c r="E142" s="83">
        <v>2</v>
      </c>
      <c r="F142" s="84"/>
      <c r="G142" s="85"/>
      <c r="H142" s="85"/>
      <c r="I142" s="85"/>
      <c r="J142" s="85"/>
      <c r="K142" s="85"/>
      <c r="L142" s="85"/>
      <c r="M142" s="85">
        <v>4.5</v>
      </c>
      <c r="N142" s="23">
        <f>ROUND(E142*M142,2)</f>
        <v>9</v>
      </c>
    </row>
    <row r="143" spans="1:14" ht="12.75" customHeight="1">
      <c r="A143" s="4"/>
      <c r="B143" s="26"/>
      <c r="C143" s="27" t="s">
        <v>223</v>
      </c>
      <c r="D143" s="88"/>
      <c r="E143" s="83">
        <v>33</v>
      </c>
      <c r="F143" s="84"/>
      <c r="G143" s="85"/>
      <c r="H143" s="85">
        <v>0.3</v>
      </c>
      <c r="I143" s="85">
        <v>0.3</v>
      </c>
      <c r="J143" s="85">
        <v>1.75</v>
      </c>
      <c r="K143" s="85"/>
      <c r="L143" s="85"/>
      <c r="M143" s="85"/>
      <c r="N143" s="23">
        <f>ROUND(E143*H143*I143*J143,2)</f>
        <v>5.2</v>
      </c>
    </row>
    <row r="144" spans="1:14" ht="12.75" customHeight="1">
      <c r="A144" s="4"/>
      <c r="B144" s="26"/>
      <c r="C144" s="27" t="s">
        <v>249</v>
      </c>
      <c r="D144" s="88"/>
      <c r="E144" s="83">
        <v>12</v>
      </c>
      <c r="F144" s="84"/>
      <c r="G144" s="85"/>
      <c r="H144" s="85">
        <v>0.3</v>
      </c>
      <c r="I144" s="85">
        <v>0.3</v>
      </c>
      <c r="J144" s="85">
        <v>1.75</v>
      </c>
      <c r="K144" s="85"/>
      <c r="L144" s="85"/>
      <c r="M144" s="85"/>
      <c r="N144" s="23">
        <f>ROUND(E144*H144*I144*J144,2)</f>
        <v>1.89</v>
      </c>
    </row>
    <row r="145" spans="1:14" ht="12.75" customHeight="1">
      <c r="A145" s="4"/>
      <c r="B145" s="26"/>
      <c r="C145" s="27" t="s">
        <v>226</v>
      </c>
      <c r="D145" s="88"/>
      <c r="E145" s="83">
        <v>270</v>
      </c>
      <c r="F145" s="84"/>
      <c r="G145" s="85"/>
      <c r="H145" s="85">
        <v>0.15</v>
      </c>
      <c r="I145" s="85">
        <v>0.15</v>
      </c>
      <c r="J145" s="85">
        <v>0.6</v>
      </c>
      <c r="K145" s="85"/>
      <c r="L145" s="85"/>
      <c r="M145" s="85"/>
      <c r="N145" s="23">
        <f>ROUND(E145*H145*I145*J145,2)</f>
        <v>3.65</v>
      </c>
    </row>
    <row r="146" spans="1:14" ht="12.75" customHeight="1">
      <c r="A146" s="4"/>
      <c r="B146" s="26"/>
      <c r="C146" s="27" t="s">
        <v>227</v>
      </c>
      <c r="D146" s="88"/>
      <c r="E146" s="83"/>
      <c r="F146" s="84"/>
      <c r="G146" s="85"/>
      <c r="H146" s="85"/>
      <c r="I146" s="85"/>
      <c r="J146" s="85"/>
      <c r="K146" s="85"/>
      <c r="L146" s="85"/>
      <c r="M146" s="85">
        <v>1.5</v>
      </c>
      <c r="N146" s="23">
        <f>ROUND(M146,2)</f>
        <v>1.5</v>
      </c>
    </row>
    <row r="147" spans="1:14" ht="12.75" customHeight="1">
      <c r="A147" s="4"/>
      <c r="B147" s="26"/>
      <c r="C147" s="27" t="s">
        <v>228</v>
      </c>
      <c r="D147" s="88"/>
      <c r="E147" s="83">
        <v>33</v>
      </c>
      <c r="F147" s="84"/>
      <c r="G147" s="85"/>
      <c r="H147" s="85">
        <v>0.38</v>
      </c>
      <c r="I147" s="85">
        <v>0.38</v>
      </c>
      <c r="J147" s="85">
        <v>0.1</v>
      </c>
      <c r="K147" s="85"/>
      <c r="L147" s="85"/>
      <c r="M147" s="85"/>
      <c r="N147" s="23">
        <f>ROUND(E147*H147*I147*J147,2)</f>
        <v>0.48</v>
      </c>
    </row>
    <row r="148" spans="1:14" ht="12.75" customHeight="1">
      <c r="A148" s="4"/>
      <c r="B148" s="26"/>
      <c r="C148" s="27" t="s">
        <v>255</v>
      </c>
      <c r="D148" s="88"/>
      <c r="E148" s="83">
        <v>12</v>
      </c>
      <c r="F148" s="84"/>
      <c r="G148" s="85"/>
      <c r="H148" s="85">
        <v>0.38</v>
      </c>
      <c r="I148" s="85">
        <v>0.38</v>
      </c>
      <c r="J148" s="85">
        <v>0.1</v>
      </c>
      <c r="K148" s="85"/>
      <c r="L148" s="85"/>
      <c r="M148" s="85"/>
      <c r="N148" s="23">
        <f>ROUND(E148*H148*I148*J148,2)</f>
        <v>0.17</v>
      </c>
    </row>
    <row r="149" spans="1:14" ht="12.75" customHeight="1">
      <c r="A149" s="4"/>
      <c r="B149" s="26"/>
      <c r="C149" s="27"/>
      <c r="D149" s="88"/>
      <c r="E149" s="83"/>
      <c r="F149" s="84"/>
      <c r="G149" s="85"/>
      <c r="H149" s="85"/>
      <c r="I149" s="85"/>
      <c r="J149" s="85"/>
      <c r="K149" s="85"/>
      <c r="L149" s="85"/>
      <c r="M149" s="85"/>
      <c r="N149" s="23"/>
    </row>
    <row r="150" spans="1:14" ht="72" customHeight="1">
      <c r="A150" s="80" t="s">
        <v>157</v>
      </c>
      <c r="B150" s="81" t="s">
        <v>278</v>
      </c>
      <c r="C150" s="82" t="s">
        <v>204</v>
      </c>
      <c r="D150" s="88" t="s">
        <v>34</v>
      </c>
      <c r="E150" s="83"/>
      <c r="F150" s="84"/>
      <c r="G150" s="85"/>
      <c r="H150" s="85"/>
      <c r="I150" s="85"/>
      <c r="J150" s="85"/>
      <c r="K150" s="85"/>
      <c r="L150" s="85"/>
      <c r="M150" s="85"/>
      <c r="N150" s="160">
        <f>ROUND(SUM(N151),2)</f>
        <v>117.15</v>
      </c>
    </row>
    <row r="151" spans="1:14" ht="12.75" customHeight="1">
      <c r="A151" s="158"/>
      <c r="B151" s="156"/>
      <c r="C151" s="157"/>
      <c r="D151" s="25"/>
      <c r="E151" s="83">
        <v>82</v>
      </c>
      <c r="F151" s="84">
        <v>2.5</v>
      </c>
      <c r="G151" s="85"/>
      <c r="H151" s="85">
        <v>3.64</v>
      </c>
      <c r="I151" s="153">
        <v>0.157</v>
      </c>
      <c r="J151" s="85"/>
      <c r="K151" s="85"/>
      <c r="L151" s="85"/>
      <c r="M151" s="85"/>
      <c r="N151" s="23">
        <f>ROUND(E151*F151*H151*I151,2)</f>
        <v>117.15</v>
      </c>
    </row>
    <row r="152" spans="1:14" ht="12.75" customHeight="1">
      <c r="A152" s="158"/>
      <c r="B152" s="156"/>
      <c r="C152" s="157"/>
      <c r="D152" s="25"/>
      <c r="E152" s="83"/>
      <c r="F152" s="84"/>
      <c r="G152" s="85"/>
      <c r="H152" s="85"/>
      <c r="I152" s="85"/>
      <c r="J152" s="85"/>
      <c r="K152" s="85"/>
      <c r="L152" s="85"/>
      <c r="M152" s="85"/>
      <c r="N152" s="23"/>
    </row>
    <row r="153" spans="1:14" ht="33.75">
      <c r="A153" s="80" t="s">
        <v>216</v>
      </c>
      <c r="B153" s="81" t="s">
        <v>279</v>
      </c>
      <c r="C153" s="82" t="s">
        <v>213</v>
      </c>
      <c r="D153" s="88" t="s">
        <v>56</v>
      </c>
      <c r="E153" s="83"/>
      <c r="F153" s="84"/>
      <c r="G153" s="85"/>
      <c r="H153" s="85"/>
      <c r="I153" s="85"/>
      <c r="J153" s="85"/>
      <c r="K153" s="85"/>
      <c r="L153" s="85"/>
      <c r="M153" s="85"/>
      <c r="N153" s="160">
        <f>ROUND(SUM(N154:N164),2)</f>
        <v>49.24</v>
      </c>
    </row>
    <row r="154" spans="1:14" ht="12.75" customHeight="1">
      <c r="A154" s="4"/>
      <c r="B154" s="26"/>
      <c r="C154" s="27" t="s">
        <v>224</v>
      </c>
      <c r="D154" s="88"/>
      <c r="E154" s="83">
        <v>33</v>
      </c>
      <c r="F154" s="84"/>
      <c r="G154" s="85"/>
      <c r="H154" s="85">
        <v>2</v>
      </c>
      <c r="I154" s="85"/>
      <c r="J154" s="85"/>
      <c r="K154" s="85"/>
      <c r="L154" s="85">
        <v>0.05</v>
      </c>
      <c r="M154" s="85"/>
      <c r="N154" s="23">
        <f>ROUND(E154*H154*L154,2)</f>
        <v>3.3</v>
      </c>
    </row>
    <row r="155" spans="1:14" ht="12.75" customHeight="1">
      <c r="A155" s="4"/>
      <c r="B155" s="26"/>
      <c r="C155" s="27" t="s">
        <v>225</v>
      </c>
      <c r="D155" s="88"/>
      <c r="E155" s="83">
        <v>2</v>
      </c>
      <c r="F155" s="84"/>
      <c r="G155" s="85"/>
      <c r="H155" s="85"/>
      <c r="I155" s="85"/>
      <c r="J155" s="85"/>
      <c r="K155" s="85"/>
      <c r="L155" s="85"/>
      <c r="M155" s="85">
        <v>4.5</v>
      </c>
      <c r="N155" s="23">
        <f>ROUND(E155*M155,2)</f>
        <v>9</v>
      </c>
    </row>
    <row r="156" spans="1:14" ht="12.75" customHeight="1">
      <c r="A156" s="4"/>
      <c r="B156" s="26"/>
      <c r="C156" s="27" t="s">
        <v>223</v>
      </c>
      <c r="D156" s="88"/>
      <c r="E156" s="83">
        <v>33</v>
      </c>
      <c r="F156" s="84"/>
      <c r="G156" s="85"/>
      <c r="H156" s="85">
        <v>0.3</v>
      </c>
      <c r="I156" s="85">
        <v>0.3</v>
      </c>
      <c r="J156" s="85">
        <v>2</v>
      </c>
      <c r="K156" s="85"/>
      <c r="L156" s="85"/>
      <c r="M156" s="85"/>
      <c r="N156" s="23">
        <f>ROUND(E156*H156*I156*J156,2)</f>
        <v>5.94</v>
      </c>
    </row>
    <row r="157" spans="1:14" ht="12.75" customHeight="1">
      <c r="A157" s="4"/>
      <c r="B157" s="26"/>
      <c r="C157" s="27" t="s">
        <v>249</v>
      </c>
      <c r="D157" s="88"/>
      <c r="E157" s="83">
        <v>12</v>
      </c>
      <c r="F157" s="84"/>
      <c r="G157" s="85"/>
      <c r="H157" s="85">
        <v>0.3</v>
      </c>
      <c r="I157" s="85">
        <v>0.3</v>
      </c>
      <c r="J157" s="85">
        <v>1.75</v>
      </c>
      <c r="K157" s="85"/>
      <c r="L157" s="85"/>
      <c r="M157" s="85"/>
      <c r="N157" s="23">
        <f>ROUND(E157*H157*I157*J157,2)</f>
        <v>1.89</v>
      </c>
    </row>
    <row r="158" spans="1:14" ht="12.75" customHeight="1">
      <c r="A158" s="4"/>
      <c r="B158" s="26"/>
      <c r="C158" s="27" t="s">
        <v>226</v>
      </c>
      <c r="D158" s="88"/>
      <c r="E158" s="83">
        <v>270</v>
      </c>
      <c r="F158" s="84"/>
      <c r="G158" s="85"/>
      <c r="H158" s="85">
        <v>0.15</v>
      </c>
      <c r="I158" s="85">
        <v>0.15</v>
      </c>
      <c r="J158" s="85">
        <v>0.6</v>
      </c>
      <c r="K158" s="85"/>
      <c r="L158" s="85"/>
      <c r="M158" s="85"/>
      <c r="N158" s="23">
        <f>ROUND(E158*H158*I158*J158,2)</f>
        <v>3.65</v>
      </c>
    </row>
    <row r="159" spans="1:14" ht="12.75" customHeight="1">
      <c r="A159" s="4"/>
      <c r="B159" s="26"/>
      <c r="C159" s="27" t="s">
        <v>227</v>
      </c>
      <c r="D159" s="88"/>
      <c r="E159" s="83"/>
      <c r="F159" s="84"/>
      <c r="G159" s="85"/>
      <c r="H159" s="85"/>
      <c r="I159" s="85"/>
      <c r="J159" s="85"/>
      <c r="K159" s="85"/>
      <c r="L159" s="85"/>
      <c r="M159" s="85">
        <v>1.5</v>
      </c>
      <c r="N159" s="23">
        <f>ROUND(M159,2)</f>
        <v>1.5</v>
      </c>
    </row>
    <row r="160" spans="1:14" ht="12.75" customHeight="1">
      <c r="A160" s="4"/>
      <c r="B160" s="26"/>
      <c r="C160" s="27" t="s">
        <v>228</v>
      </c>
      <c r="D160" s="88"/>
      <c r="E160" s="83">
        <v>33</v>
      </c>
      <c r="F160" s="84"/>
      <c r="G160" s="85"/>
      <c r="H160" s="85">
        <v>0.38</v>
      </c>
      <c r="I160" s="85">
        <v>0.38</v>
      </c>
      <c r="J160" s="85">
        <v>0.1</v>
      </c>
      <c r="K160" s="85"/>
      <c r="L160" s="85"/>
      <c r="M160" s="85"/>
      <c r="N160" s="23">
        <f>ROUND(E160*H160*I160*J160,2)</f>
        <v>0.48</v>
      </c>
    </row>
    <row r="161" spans="1:14" ht="12.75" customHeight="1">
      <c r="A161" s="4"/>
      <c r="B161" s="26"/>
      <c r="C161" s="27" t="s">
        <v>255</v>
      </c>
      <c r="D161" s="88"/>
      <c r="E161" s="83">
        <v>12</v>
      </c>
      <c r="F161" s="84"/>
      <c r="G161" s="85"/>
      <c r="H161" s="85">
        <v>0.38</v>
      </c>
      <c r="I161" s="85">
        <v>0.38</v>
      </c>
      <c r="J161" s="85">
        <v>0.1</v>
      </c>
      <c r="K161" s="85"/>
      <c r="L161" s="85"/>
      <c r="M161" s="85"/>
      <c r="N161" s="23">
        <f>ROUND(E161*H161*I161*J161,2)</f>
        <v>0.17</v>
      </c>
    </row>
    <row r="162" spans="1:14" ht="12.75" customHeight="1">
      <c r="A162" s="4"/>
      <c r="B162" s="26"/>
      <c r="C162" s="27" t="s">
        <v>229</v>
      </c>
      <c r="D162" s="88"/>
      <c r="E162" s="83"/>
      <c r="F162" s="84"/>
      <c r="G162" s="85"/>
      <c r="H162" s="85"/>
      <c r="I162" s="85">
        <v>0.15</v>
      </c>
      <c r="J162" s="85"/>
      <c r="K162" s="85"/>
      <c r="L162" s="85">
        <v>131.25</v>
      </c>
      <c r="M162" s="85"/>
      <c r="N162" s="23">
        <f>ROUND(I162*L162,2)</f>
        <v>19.69</v>
      </c>
    </row>
    <row r="163" spans="1:14" ht="12.75" customHeight="1">
      <c r="A163" s="4"/>
      <c r="B163" s="26"/>
      <c r="C163" s="27" t="s">
        <v>264</v>
      </c>
      <c r="D163" s="88"/>
      <c r="E163" s="83"/>
      <c r="F163" s="84"/>
      <c r="G163" s="85"/>
      <c r="H163" s="85"/>
      <c r="I163" s="85"/>
      <c r="J163" s="85">
        <v>0.05</v>
      </c>
      <c r="K163" s="85"/>
      <c r="L163" s="85">
        <f>N62</f>
        <v>62</v>
      </c>
      <c r="M163" s="85"/>
      <c r="N163" s="23">
        <f>ROUND(J163*L163,2)</f>
        <v>3.1</v>
      </c>
    </row>
    <row r="164" spans="1:14" ht="12.75" customHeight="1">
      <c r="A164" s="4"/>
      <c r="B164" s="26"/>
      <c r="C164" s="27" t="s">
        <v>257</v>
      </c>
      <c r="D164" s="88"/>
      <c r="E164" s="83"/>
      <c r="F164" s="84"/>
      <c r="G164" s="85"/>
      <c r="H164" s="85"/>
      <c r="I164" s="85"/>
      <c r="J164" s="85">
        <v>0.02</v>
      </c>
      <c r="K164" s="85"/>
      <c r="L164" s="85">
        <f>N70</f>
        <v>26</v>
      </c>
      <c r="M164" s="85"/>
      <c r="N164" s="23">
        <f>ROUND(J164*L164,2)</f>
        <v>0.52</v>
      </c>
    </row>
    <row r="165" spans="1:14" ht="12.75" customHeight="1">
      <c r="A165" s="4"/>
      <c r="B165" s="26"/>
      <c r="C165" s="27"/>
      <c r="D165" s="88"/>
      <c r="E165" s="83"/>
      <c r="F165" s="84"/>
      <c r="G165" s="85"/>
      <c r="H165" s="85"/>
      <c r="I165" s="85"/>
      <c r="J165" s="85"/>
      <c r="K165" s="85"/>
      <c r="L165" s="85"/>
      <c r="M165" s="85"/>
      <c r="N165" s="23"/>
    </row>
    <row r="166" spans="1:14" ht="33.75">
      <c r="A166" s="80" t="s">
        <v>218</v>
      </c>
      <c r="B166" s="81" t="s">
        <v>280</v>
      </c>
      <c r="C166" s="82" t="s">
        <v>215</v>
      </c>
      <c r="D166" s="88" t="s">
        <v>56</v>
      </c>
      <c r="E166" s="83"/>
      <c r="F166" s="84"/>
      <c r="G166" s="85"/>
      <c r="H166" s="85"/>
      <c r="I166" s="85"/>
      <c r="J166" s="85"/>
      <c r="K166" s="85"/>
      <c r="L166" s="85"/>
      <c r="M166" s="85"/>
      <c r="N166" s="160">
        <f>ROUND(SUM(N167),2)</f>
        <v>19.69</v>
      </c>
    </row>
    <row r="167" spans="1:14" ht="12.75" customHeight="1">
      <c r="A167" s="4"/>
      <c r="B167" s="26"/>
      <c r="C167" s="27"/>
      <c r="D167" s="88"/>
      <c r="E167" s="83"/>
      <c r="F167" s="84"/>
      <c r="G167" s="85"/>
      <c r="H167" s="85"/>
      <c r="I167" s="85">
        <v>0.15</v>
      </c>
      <c r="J167" s="85"/>
      <c r="K167" s="85"/>
      <c r="L167" s="85">
        <v>131.25</v>
      </c>
      <c r="M167" s="85"/>
      <c r="N167" s="23">
        <f>ROUND(I167*L167,2)</f>
        <v>19.69</v>
      </c>
    </row>
    <row r="168" spans="1:14" ht="12.75" customHeight="1">
      <c r="A168" s="4"/>
      <c r="B168" s="26"/>
      <c r="C168" s="27"/>
      <c r="D168" s="88"/>
      <c r="E168" s="83"/>
      <c r="F168" s="84"/>
      <c r="G168" s="85"/>
      <c r="H168" s="85"/>
      <c r="I168" s="85"/>
      <c r="J168" s="85"/>
      <c r="K168" s="85"/>
      <c r="L168" s="85"/>
      <c r="M168" s="85"/>
      <c r="N168" s="23"/>
    </row>
    <row r="169" spans="1:14" ht="67.5">
      <c r="A169" s="80" t="s">
        <v>221</v>
      </c>
      <c r="B169" s="81" t="s">
        <v>281</v>
      </c>
      <c r="C169" s="82" t="s">
        <v>222</v>
      </c>
      <c r="D169" s="88" t="s">
        <v>34</v>
      </c>
      <c r="E169" s="83"/>
      <c r="F169" s="84"/>
      <c r="G169" s="85"/>
      <c r="H169" s="85"/>
      <c r="I169" s="85"/>
      <c r="J169" s="85"/>
      <c r="K169" s="85"/>
      <c r="L169" s="85"/>
      <c r="M169" s="85"/>
      <c r="N169" s="160">
        <f>ROUND(SUM(N170),2)</f>
        <v>131.25</v>
      </c>
    </row>
    <row r="170" spans="1:14" ht="12.75" customHeight="1">
      <c r="A170" s="4"/>
      <c r="B170" s="26"/>
      <c r="C170" s="27"/>
      <c r="D170" s="88"/>
      <c r="E170" s="83"/>
      <c r="F170" s="84"/>
      <c r="G170" s="85"/>
      <c r="H170" s="85"/>
      <c r="I170" s="85"/>
      <c r="J170" s="85"/>
      <c r="K170" s="85"/>
      <c r="L170" s="85">
        <v>131.25</v>
      </c>
      <c r="M170" s="85"/>
      <c r="N170" s="23">
        <f>ROUND(L170,2)</f>
        <v>131.25</v>
      </c>
    </row>
    <row r="171" spans="1:14" ht="12.75" customHeight="1">
      <c r="A171" s="4"/>
      <c r="B171" s="26"/>
      <c r="C171" s="27"/>
      <c r="D171" s="88"/>
      <c r="E171" s="83"/>
      <c r="F171" s="84"/>
      <c r="G171" s="85"/>
      <c r="H171" s="85"/>
      <c r="I171" s="85"/>
      <c r="J171" s="85"/>
      <c r="K171" s="85"/>
      <c r="L171" s="85"/>
      <c r="M171" s="85"/>
      <c r="N171" s="23"/>
    </row>
    <row r="172" spans="1:14" ht="67.5">
      <c r="A172" s="80" t="s">
        <v>230</v>
      </c>
      <c r="B172" s="81" t="s">
        <v>282</v>
      </c>
      <c r="C172" s="82" t="s">
        <v>219</v>
      </c>
      <c r="D172" s="88" t="s">
        <v>68</v>
      </c>
      <c r="E172" s="83"/>
      <c r="F172" s="84"/>
      <c r="G172" s="85"/>
      <c r="H172" s="85"/>
      <c r="I172" s="85"/>
      <c r="J172" s="85"/>
      <c r="K172" s="85"/>
      <c r="L172" s="85"/>
      <c r="M172" s="85"/>
      <c r="N172" s="160">
        <f>ROUND(SUM(N173),2)</f>
        <v>66</v>
      </c>
    </row>
    <row r="173" spans="1:14" ht="12.75" customHeight="1">
      <c r="A173" s="80"/>
      <c r="B173" s="26"/>
      <c r="C173" s="27"/>
      <c r="D173" s="88"/>
      <c r="E173" s="83">
        <v>33</v>
      </c>
      <c r="F173" s="84"/>
      <c r="G173" s="85"/>
      <c r="H173" s="85">
        <v>2</v>
      </c>
      <c r="I173" s="85"/>
      <c r="J173" s="85"/>
      <c r="K173" s="85"/>
      <c r="L173" s="85"/>
      <c r="M173" s="85"/>
      <c r="N173" s="23">
        <f>ROUND(E173*H173,2)</f>
        <v>66</v>
      </c>
    </row>
    <row r="174" spans="1:14" ht="12.75" customHeight="1">
      <c r="A174" s="80"/>
      <c r="B174" s="26"/>
      <c r="C174" s="27"/>
      <c r="D174" s="88"/>
      <c r="E174" s="83"/>
      <c r="F174" s="84"/>
      <c r="G174" s="85"/>
      <c r="H174" s="85"/>
      <c r="I174" s="85"/>
      <c r="J174" s="85"/>
      <c r="K174" s="85"/>
      <c r="L174" s="85"/>
      <c r="M174" s="85"/>
      <c r="N174" s="23"/>
    </row>
    <row r="175" spans="1:14" ht="12.75">
      <c r="A175" s="80" t="s">
        <v>231</v>
      </c>
      <c r="B175" s="81" t="s">
        <v>283</v>
      </c>
      <c r="C175" s="82" t="s">
        <v>220</v>
      </c>
      <c r="D175" s="88" t="s">
        <v>68</v>
      </c>
      <c r="E175" s="83"/>
      <c r="F175" s="84"/>
      <c r="G175" s="85"/>
      <c r="H175" s="85"/>
      <c r="I175" s="85"/>
      <c r="J175" s="85"/>
      <c r="K175" s="85"/>
      <c r="L175" s="85"/>
      <c r="M175" s="85"/>
      <c r="N175" s="160">
        <f>ROUND(SUM(N176),2)</f>
        <v>66</v>
      </c>
    </row>
    <row r="176" spans="1:14" ht="12.75" customHeight="1">
      <c r="A176" s="4"/>
      <c r="B176" s="26"/>
      <c r="C176" s="27"/>
      <c r="D176" s="88"/>
      <c r="E176" s="83">
        <v>33</v>
      </c>
      <c r="F176" s="84"/>
      <c r="G176" s="85"/>
      <c r="H176" s="85">
        <v>2</v>
      </c>
      <c r="I176" s="85"/>
      <c r="J176" s="85"/>
      <c r="K176" s="85"/>
      <c r="L176" s="85"/>
      <c r="M176" s="85"/>
      <c r="N176" s="23">
        <f>ROUND(E176*H176,2)</f>
        <v>66</v>
      </c>
    </row>
    <row r="177" spans="1:14" ht="12.75" customHeight="1">
      <c r="A177" s="5"/>
      <c r="B177" s="165"/>
      <c r="C177" s="166"/>
      <c r="D177" s="172"/>
      <c r="E177" s="175"/>
      <c r="F177" s="176"/>
      <c r="G177" s="177"/>
      <c r="H177" s="177"/>
      <c r="I177" s="177"/>
      <c r="J177" s="177"/>
      <c r="K177" s="177"/>
      <c r="L177" s="177"/>
      <c r="M177" s="177"/>
      <c r="N177" s="171"/>
    </row>
    <row r="178" spans="1:14" ht="22.5">
      <c r="A178" s="80" t="s">
        <v>232</v>
      </c>
      <c r="B178" s="81" t="s">
        <v>284</v>
      </c>
      <c r="C178" s="82" t="s">
        <v>233</v>
      </c>
      <c r="D178" s="88" t="s">
        <v>68</v>
      </c>
      <c r="E178" s="83"/>
      <c r="F178" s="84"/>
      <c r="G178" s="85"/>
      <c r="H178" s="85"/>
      <c r="I178" s="85"/>
      <c r="J178" s="85"/>
      <c r="K178" s="85"/>
      <c r="L178" s="85"/>
      <c r="M178" s="85"/>
      <c r="N178" s="160">
        <f>ROUND(SUM(N179),2)</f>
        <v>10</v>
      </c>
    </row>
    <row r="179" spans="1:14" ht="12.75" customHeight="1">
      <c r="A179" s="80"/>
      <c r="B179" s="81"/>
      <c r="C179" s="82" t="s">
        <v>186</v>
      </c>
      <c r="D179" s="88"/>
      <c r="E179" s="83"/>
      <c r="F179" s="84"/>
      <c r="G179" s="85"/>
      <c r="H179" s="85">
        <v>10</v>
      </c>
      <c r="I179" s="85"/>
      <c r="J179" s="85"/>
      <c r="K179" s="85"/>
      <c r="L179" s="85"/>
      <c r="M179" s="85"/>
      <c r="N179" s="23">
        <f>ROUND(H179,2)</f>
        <v>10</v>
      </c>
    </row>
    <row r="180" spans="1:14" ht="12.75" customHeight="1">
      <c r="A180" s="4"/>
      <c r="B180" s="26"/>
      <c r="C180" s="27"/>
      <c r="D180" s="88"/>
      <c r="E180" s="83"/>
      <c r="F180" s="84"/>
      <c r="G180" s="85"/>
      <c r="H180" s="85"/>
      <c r="I180" s="85"/>
      <c r="J180" s="85"/>
      <c r="K180" s="85"/>
      <c r="L180" s="85"/>
      <c r="M180" s="85"/>
      <c r="N180" s="23"/>
    </row>
    <row r="181" spans="1:14" ht="67.5">
      <c r="A181" s="80" t="s">
        <v>234</v>
      </c>
      <c r="B181" s="81" t="s">
        <v>316</v>
      </c>
      <c r="C181" s="82" t="s">
        <v>235</v>
      </c>
      <c r="D181" s="88" t="s">
        <v>68</v>
      </c>
      <c r="E181" s="83"/>
      <c r="F181" s="84"/>
      <c r="G181" s="85"/>
      <c r="H181" s="85"/>
      <c r="I181" s="85"/>
      <c r="J181" s="85"/>
      <c r="K181" s="85"/>
      <c r="L181" s="85"/>
      <c r="M181" s="85"/>
      <c r="N181" s="160">
        <f>ROUND(SUM(N182),2)</f>
        <v>10</v>
      </c>
    </row>
    <row r="182" spans="1:14" ht="12.75" customHeight="1">
      <c r="A182" s="4"/>
      <c r="B182" s="26"/>
      <c r="C182" s="27"/>
      <c r="D182" s="88"/>
      <c r="E182" s="83"/>
      <c r="F182" s="84"/>
      <c r="G182" s="85"/>
      <c r="H182" s="85">
        <v>10</v>
      </c>
      <c r="I182" s="85"/>
      <c r="J182" s="85"/>
      <c r="K182" s="85"/>
      <c r="L182" s="85"/>
      <c r="M182" s="85"/>
      <c r="N182" s="23">
        <f>ROUND(H182,2)</f>
        <v>10</v>
      </c>
    </row>
    <row r="183" spans="1:14" ht="12.75" customHeight="1">
      <c r="A183" s="4"/>
      <c r="B183" s="26"/>
      <c r="C183" s="27"/>
      <c r="D183" s="88"/>
      <c r="E183" s="83"/>
      <c r="F183" s="84"/>
      <c r="G183" s="85"/>
      <c r="H183" s="85"/>
      <c r="I183" s="85"/>
      <c r="J183" s="85"/>
      <c r="K183" s="85"/>
      <c r="L183" s="85"/>
      <c r="M183" s="85"/>
      <c r="N183" s="23"/>
    </row>
    <row r="184" spans="1:14" ht="33.75">
      <c r="A184" s="80" t="s">
        <v>364</v>
      </c>
      <c r="B184" s="81" t="s">
        <v>317</v>
      </c>
      <c r="C184" s="82" t="s">
        <v>253</v>
      </c>
      <c r="D184" s="88" t="s">
        <v>34</v>
      </c>
      <c r="E184" s="83"/>
      <c r="F184" s="84"/>
      <c r="G184" s="85"/>
      <c r="H184" s="85"/>
      <c r="I184" s="85"/>
      <c r="J184" s="85"/>
      <c r="K184" s="85"/>
      <c r="L184" s="85"/>
      <c r="M184" s="85"/>
      <c r="N184" s="160">
        <f>ROUND(SUM(N185:N186),2)</f>
        <v>48.64</v>
      </c>
    </row>
    <row r="185" spans="1:14" ht="12.75" customHeight="1">
      <c r="A185" s="4"/>
      <c r="B185" s="26"/>
      <c r="C185" s="27" t="s">
        <v>261</v>
      </c>
      <c r="D185" s="88"/>
      <c r="E185" s="83">
        <v>5</v>
      </c>
      <c r="F185" s="84"/>
      <c r="G185" s="85"/>
      <c r="H185" s="85"/>
      <c r="I185" s="85"/>
      <c r="J185" s="85"/>
      <c r="K185" s="85"/>
      <c r="L185" s="85">
        <v>8</v>
      </c>
      <c r="M185" s="85"/>
      <c r="N185" s="23">
        <f>ROUND(E185*L185,2)</f>
        <v>40</v>
      </c>
    </row>
    <row r="186" spans="1:14" ht="12.75" customHeight="1">
      <c r="A186" s="80"/>
      <c r="B186" s="81"/>
      <c r="C186" s="27" t="s">
        <v>295</v>
      </c>
      <c r="D186" s="88"/>
      <c r="E186" s="83">
        <v>120</v>
      </c>
      <c r="F186" s="84"/>
      <c r="G186" s="85"/>
      <c r="H186" s="85">
        <v>0.3</v>
      </c>
      <c r="I186" s="85">
        <v>0.3</v>
      </c>
      <c r="J186" s="85">
        <v>0.8</v>
      </c>
      <c r="K186" s="85"/>
      <c r="L186" s="85"/>
      <c r="M186" s="85"/>
      <c r="N186" s="23">
        <f>ROUND(E186*H186*I186*J186,2)</f>
        <v>8.64</v>
      </c>
    </row>
    <row r="187" spans="1:14" ht="12.75" customHeight="1">
      <c r="A187" s="4"/>
      <c r="B187" s="26"/>
      <c r="C187" s="27"/>
      <c r="D187" s="88"/>
      <c r="E187" s="83"/>
      <c r="F187" s="84"/>
      <c r="G187" s="85"/>
      <c r="H187" s="85"/>
      <c r="I187" s="85"/>
      <c r="J187" s="85"/>
      <c r="K187" s="85"/>
      <c r="L187" s="85"/>
      <c r="M187" s="85"/>
      <c r="N187" s="23"/>
    </row>
    <row r="188" spans="1:14" ht="56.25">
      <c r="A188" s="80" t="s">
        <v>368</v>
      </c>
      <c r="B188" s="81" t="s">
        <v>367</v>
      </c>
      <c r="C188" s="82" t="s">
        <v>369</v>
      </c>
      <c r="D188" s="88" t="s">
        <v>34</v>
      </c>
      <c r="E188" s="83"/>
      <c r="F188" s="84"/>
      <c r="G188" s="85"/>
      <c r="H188" s="85"/>
      <c r="I188" s="85"/>
      <c r="J188" s="85"/>
      <c r="K188" s="85"/>
      <c r="L188" s="85"/>
      <c r="M188" s="85"/>
      <c r="N188" s="160">
        <f>ROUND(SUM(N189:N190),2)</f>
        <v>435</v>
      </c>
    </row>
    <row r="189" spans="1:14" ht="12.75" customHeight="1">
      <c r="A189" s="4"/>
      <c r="B189" s="26"/>
      <c r="C189" s="27"/>
      <c r="D189" s="88"/>
      <c r="E189" s="83"/>
      <c r="F189" s="84"/>
      <c r="G189" s="85"/>
      <c r="H189" s="85"/>
      <c r="I189" s="85"/>
      <c r="J189" s="85">
        <v>1.5</v>
      </c>
      <c r="K189" s="85">
        <v>290</v>
      </c>
      <c r="L189" s="85"/>
      <c r="M189" s="85"/>
      <c r="N189" s="23">
        <f>ROUND(J189*K189,2)</f>
        <v>435</v>
      </c>
    </row>
    <row r="190" spans="1:14" ht="12.75" customHeight="1">
      <c r="A190" s="4"/>
      <c r="B190" s="26"/>
      <c r="C190" s="27"/>
      <c r="D190" s="88"/>
      <c r="E190" s="83"/>
      <c r="F190" s="84"/>
      <c r="G190" s="85"/>
      <c r="H190" s="85"/>
      <c r="I190" s="85"/>
      <c r="J190" s="85"/>
      <c r="K190" s="85"/>
      <c r="L190" s="85"/>
      <c r="M190" s="85"/>
      <c r="N190" s="23"/>
    </row>
    <row r="191" spans="1:14" ht="17.25" customHeight="1">
      <c r="A191" s="80"/>
      <c r="B191" s="77" t="s">
        <v>63</v>
      </c>
      <c r="C191" s="78" t="s">
        <v>172</v>
      </c>
      <c r="D191" s="88"/>
      <c r="E191" s="83"/>
      <c r="F191" s="84"/>
      <c r="G191" s="85"/>
      <c r="H191" s="85"/>
      <c r="I191" s="85"/>
      <c r="J191" s="85"/>
      <c r="K191" s="85"/>
      <c r="L191" s="85"/>
      <c r="M191" s="85"/>
      <c r="N191" s="23"/>
    </row>
    <row r="192" spans="1:14" ht="56.25">
      <c r="A192" s="80" t="s">
        <v>238</v>
      </c>
      <c r="B192" s="81" t="s">
        <v>65</v>
      </c>
      <c r="C192" s="82" t="s">
        <v>239</v>
      </c>
      <c r="D192" s="88" t="s">
        <v>68</v>
      </c>
      <c r="E192" s="83"/>
      <c r="F192" s="84"/>
      <c r="G192" s="85"/>
      <c r="H192" s="85"/>
      <c r="I192" s="85"/>
      <c r="J192" s="85"/>
      <c r="K192" s="85"/>
      <c r="L192" s="85"/>
      <c r="M192" s="85"/>
      <c r="N192" s="160">
        <f>ROUND(SUM(N193),2)</f>
        <v>340</v>
      </c>
    </row>
    <row r="193" spans="1:14" ht="12.75">
      <c r="A193" s="4"/>
      <c r="B193" s="26"/>
      <c r="C193" s="27"/>
      <c r="D193" s="88"/>
      <c r="E193" s="83"/>
      <c r="F193" s="84"/>
      <c r="G193" s="85"/>
      <c r="H193" s="85">
        <v>340</v>
      </c>
      <c r="I193" s="85"/>
      <c r="J193" s="85"/>
      <c r="K193" s="85"/>
      <c r="L193" s="85"/>
      <c r="M193" s="85"/>
      <c r="N193" s="23">
        <f>ROUND(H193,2)</f>
        <v>340</v>
      </c>
    </row>
    <row r="194" spans="1:14" ht="12.75">
      <c r="A194" s="4"/>
      <c r="B194" s="26"/>
      <c r="C194" s="27"/>
      <c r="D194" s="88"/>
      <c r="E194" s="83"/>
      <c r="F194" s="84"/>
      <c r="G194" s="85"/>
      <c r="H194" s="85"/>
      <c r="I194" s="85"/>
      <c r="J194" s="85"/>
      <c r="K194" s="85"/>
      <c r="L194" s="85"/>
      <c r="M194" s="85"/>
      <c r="N194" s="23"/>
    </row>
    <row r="195" spans="1:14" ht="61.5" customHeight="1">
      <c r="A195" s="80" t="s">
        <v>69</v>
      </c>
      <c r="B195" s="81" t="s">
        <v>318</v>
      </c>
      <c r="C195" s="82" t="s">
        <v>145</v>
      </c>
      <c r="D195" s="88" t="s">
        <v>34</v>
      </c>
      <c r="E195" s="83"/>
      <c r="F195" s="84"/>
      <c r="G195" s="85"/>
      <c r="H195" s="85"/>
      <c r="I195" s="85"/>
      <c r="J195" s="85"/>
      <c r="K195" s="85"/>
      <c r="L195" s="85"/>
      <c r="M195" s="85"/>
      <c r="N195" s="160">
        <f>ROUND(SUM(N196),2)</f>
        <v>1190</v>
      </c>
    </row>
    <row r="196" spans="1:14" ht="12.75">
      <c r="A196" s="4"/>
      <c r="B196" s="26"/>
      <c r="C196" s="27"/>
      <c r="D196" s="88"/>
      <c r="E196" s="83"/>
      <c r="F196" s="84"/>
      <c r="G196" s="85"/>
      <c r="H196" s="85">
        <v>340</v>
      </c>
      <c r="I196" s="85">
        <v>3.5</v>
      </c>
      <c r="J196" s="85"/>
      <c r="K196" s="85"/>
      <c r="L196" s="85"/>
      <c r="M196" s="85"/>
      <c r="N196" s="23">
        <f>ROUND(H196*I196,2)</f>
        <v>1190</v>
      </c>
    </row>
    <row r="197" spans="1:14" ht="12.75">
      <c r="A197" s="4"/>
      <c r="B197" s="26"/>
      <c r="C197" s="27"/>
      <c r="D197" s="88"/>
      <c r="E197" s="83"/>
      <c r="F197" s="84"/>
      <c r="G197" s="85"/>
      <c r="H197" s="85"/>
      <c r="I197" s="85"/>
      <c r="J197" s="85"/>
      <c r="K197" s="85"/>
      <c r="L197" s="85"/>
      <c r="M197" s="85"/>
      <c r="N197" s="23"/>
    </row>
    <row r="198" spans="1:14" ht="93.75" customHeight="1">
      <c r="A198" s="80" t="s">
        <v>173</v>
      </c>
      <c r="B198" s="81" t="s">
        <v>319</v>
      </c>
      <c r="C198" s="82" t="s">
        <v>174</v>
      </c>
      <c r="D198" s="88" t="s">
        <v>56</v>
      </c>
      <c r="E198" s="83"/>
      <c r="F198" s="84"/>
      <c r="G198" s="85"/>
      <c r="H198" s="85"/>
      <c r="I198" s="85"/>
      <c r="J198" s="85"/>
      <c r="K198" s="85"/>
      <c r="L198" s="85"/>
      <c r="M198" s="85"/>
      <c r="N198" s="160">
        <f>ROUND(SUM(N199),2)</f>
        <v>20</v>
      </c>
    </row>
    <row r="199" spans="1:14" ht="12.75">
      <c r="A199" s="4"/>
      <c r="B199" s="26"/>
      <c r="C199" s="27" t="s">
        <v>251</v>
      </c>
      <c r="D199" s="88"/>
      <c r="E199" s="83"/>
      <c r="F199" s="84"/>
      <c r="G199" s="85"/>
      <c r="H199" s="85"/>
      <c r="I199" s="85"/>
      <c r="J199" s="85"/>
      <c r="K199" s="85"/>
      <c r="L199" s="85"/>
      <c r="M199" s="85">
        <v>20</v>
      </c>
      <c r="N199" s="23">
        <f>ROUND(M199,2)</f>
        <v>20</v>
      </c>
    </row>
    <row r="200" spans="1:14" ht="12.75">
      <c r="A200" s="4"/>
      <c r="B200" s="26"/>
      <c r="C200" s="27"/>
      <c r="D200" s="88"/>
      <c r="E200" s="83"/>
      <c r="F200" s="84"/>
      <c r="G200" s="85"/>
      <c r="H200" s="85"/>
      <c r="I200" s="85"/>
      <c r="J200" s="85"/>
      <c r="K200" s="85"/>
      <c r="L200" s="85"/>
      <c r="M200" s="85"/>
      <c r="N200" s="23"/>
    </row>
    <row r="201" spans="1:14" ht="38.25">
      <c r="A201" s="80" t="s">
        <v>236</v>
      </c>
      <c r="B201" s="81" t="s">
        <v>320</v>
      </c>
      <c r="C201" s="82" t="s">
        <v>237</v>
      </c>
      <c r="D201" s="88" t="s">
        <v>56</v>
      </c>
      <c r="E201" s="83"/>
      <c r="F201" s="84"/>
      <c r="G201" s="85"/>
      <c r="H201" s="85"/>
      <c r="I201" s="85"/>
      <c r="J201" s="85"/>
      <c r="K201" s="85"/>
      <c r="L201" s="85"/>
      <c r="M201" s="85"/>
      <c r="N201" s="160">
        <f>ROUND(SUM(N202),2)</f>
        <v>119</v>
      </c>
    </row>
    <row r="202" spans="1:14" ht="12.75">
      <c r="A202" s="4"/>
      <c r="B202" s="26"/>
      <c r="C202" s="27"/>
      <c r="D202" s="88"/>
      <c r="E202" s="83"/>
      <c r="F202" s="84"/>
      <c r="G202" s="85"/>
      <c r="H202" s="85"/>
      <c r="I202" s="85"/>
      <c r="J202" s="85">
        <v>0.1</v>
      </c>
      <c r="K202" s="85"/>
      <c r="L202" s="85">
        <f>N196</f>
        <v>1190</v>
      </c>
      <c r="M202" s="85"/>
      <c r="N202" s="23">
        <f>ROUND(J202*L202,2)</f>
        <v>119</v>
      </c>
    </row>
    <row r="203" spans="1:14" ht="12.75">
      <c r="A203" s="4"/>
      <c r="B203" s="26"/>
      <c r="C203" s="27"/>
      <c r="D203" s="88"/>
      <c r="E203" s="83"/>
      <c r="F203" s="84"/>
      <c r="G203" s="85"/>
      <c r="H203" s="85"/>
      <c r="I203" s="85"/>
      <c r="J203" s="85"/>
      <c r="K203" s="85"/>
      <c r="L203" s="85"/>
      <c r="M203" s="85"/>
      <c r="N203" s="23"/>
    </row>
    <row r="204" spans="1:14" ht="52.5" customHeight="1">
      <c r="A204" s="80" t="s">
        <v>146</v>
      </c>
      <c r="B204" s="81" t="s">
        <v>321</v>
      </c>
      <c r="C204" s="82" t="s">
        <v>147</v>
      </c>
      <c r="D204" s="88" t="s">
        <v>34</v>
      </c>
      <c r="E204" s="83"/>
      <c r="F204" s="84"/>
      <c r="G204" s="85"/>
      <c r="H204" s="85"/>
      <c r="I204" s="85"/>
      <c r="J204" s="85"/>
      <c r="K204" s="85"/>
      <c r="L204" s="85"/>
      <c r="M204" s="85"/>
      <c r="N204" s="160">
        <f>ROUND(SUM(N205),2)</f>
        <v>1190</v>
      </c>
    </row>
    <row r="205" spans="1:14" ht="12.75">
      <c r="A205" s="80"/>
      <c r="B205" s="81"/>
      <c r="C205" s="82"/>
      <c r="D205" s="88"/>
      <c r="E205" s="83"/>
      <c r="F205" s="84"/>
      <c r="G205" s="85"/>
      <c r="H205" s="85"/>
      <c r="I205" s="85"/>
      <c r="J205" s="85"/>
      <c r="K205" s="85"/>
      <c r="L205" s="85">
        <f>L202</f>
        <v>1190</v>
      </c>
      <c r="M205" s="85"/>
      <c r="N205" s="23">
        <f>ROUND(L205,2)</f>
        <v>1190</v>
      </c>
    </row>
    <row r="206" spans="1:14" ht="12.75">
      <c r="A206" s="80"/>
      <c r="B206" s="81"/>
      <c r="C206" s="82"/>
      <c r="D206" s="88"/>
      <c r="E206" s="83"/>
      <c r="F206" s="84"/>
      <c r="G206" s="85"/>
      <c r="H206" s="85"/>
      <c r="I206" s="85"/>
      <c r="J206" s="85"/>
      <c r="K206" s="85"/>
      <c r="L206" s="85"/>
      <c r="M206" s="85"/>
      <c r="N206" s="23"/>
    </row>
    <row r="207" spans="1:14" ht="61.5" customHeight="1">
      <c r="A207" s="80" t="s">
        <v>163</v>
      </c>
      <c r="B207" s="81" t="s">
        <v>322</v>
      </c>
      <c r="C207" s="82" t="s">
        <v>164</v>
      </c>
      <c r="D207" s="88" t="s">
        <v>34</v>
      </c>
      <c r="E207" s="83"/>
      <c r="F207" s="84"/>
      <c r="G207" s="85"/>
      <c r="H207" s="85"/>
      <c r="I207" s="85"/>
      <c r="J207" s="85"/>
      <c r="K207" s="85"/>
      <c r="L207" s="85"/>
      <c r="M207" s="85"/>
      <c r="N207" s="160">
        <f>ROUND(SUM(N208:N209),2)</f>
        <v>221.85</v>
      </c>
    </row>
    <row r="208" spans="1:14" ht="12.75">
      <c r="A208" s="80"/>
      <c r="B208" s="81"/>
      <c r="C208" s="82"/>
      <c r="D208" s="88"/>
      <c r="E208" s="83">
        <v>2</v>
      </c>
      <c r="F208" s="84"/>
      <c r="G208" s="85"/>
      <c r="H208" s="85">
        <v>340</v>
      </c>
      <c r="I208" s="85"/>
      <c r="J208" s="85">
        <v>0.3</v>
      </c>
      <c r="K208" s="85"/>
      <c r="L208" s="85"/>
      <c r="M208" s="85"/>
      <c r="N208" s="23">
        <f>ROUND(E208*H208*J208,2)</f>
        <v>204</v>
      </c>
    </row>
    <row r="209" spans="1:14" ht="12.75">
      <c r="A209" s="80"/>
      <c r="B209" s="81"/>
      <c r="C209" s="82"/>
      <c r="D209" s="88"/>
      <c r="E209" s="83">
        <v>34</v>
      </c>
      <c r="F209" s="84"/>
      <c r="G209" s="85"/>
      <c r="H209" s="85">
        <v>3.5</v>
      </c>
      <c r="I209" s="85"/>
      <c r="J209" s="85">
        <v>0.15</v>
      </c>
      <c r="K209" s="85"/>
      <c r="L209" s="85"/>
      <c r="M209" s="85"/>
      <c r="N209" s="23">
        <f>ROUND(E209*H209*J209,2)</f>
        <v>17.85</v>
      </c>
    </row>
    <row r="210" spans="1:14" ht="12.75">
      <c r="A210" s="80"/>
      <c r="B210" s="81"/>
      <c r="C210" s="82"/>
      <c r="D210" s="88"/>
      <c r="E210" s="83"/>
      <c r="F210" s="84"/>
      <c r="G210" s="85"/>
      <c r="H210" s="85"/>
      <c r="I210" s="85"/>
      <c r="J210" s="85"/>
      <c r="K210" s="85"/>
      <c r="L210" s="85"/>
      <c r="M210" s="85"/>
      <c r="N210" s="23"/>
    </row>
    <row r="211" spans="1:14" ht="67.5">
      <c r="A211" s="80" t="s">
        <v>240</v>
      </c>
      <c r="B211" s="81" t="s">
        <v>323</v>
      </c>
      <c r="C211" s="82" t="s">
        <v>241</v>
      </c>
      <c r="D211" s="88" t="s">
        <v>66</v>
      </c>
      <c r="E211" s="83"/>
      <c r="F211" s="84"/>
      <c r="G211" s="85"/>
      <c r="H211" s="85"/>
      <c r="I211" s="85"/>
      <c r="J211" s="85"/>
      <c r="K211" s="85"/>
      <c r="L211" s="85"/>
      <c r="M211" s="85"/>
      <c r="N211" s="160">
        <f>ROUND(SUM(N212),2)</f>
        <v>212.82</v>
      </c>
    </row>
    <row r="212" spans="1:14" ht="12.75">
      <c r="A212" s="80"/>
      <c r="B212" s="81"/>
      <c r="C212" s="82" t="s">
        <v>242</v>
      </c>
      <c r="D212" s="88"/>
      <c r="E212" s="83">
        <v>442</v>
      </c>
      <c r="F212" s="84"/>
      <c r="G212" s="153">
        <v>0.963</v>
      </c>
      <c r="H212" s="85">
        <v>0.5</v>
      </c>
      <c r="I212" s="85"/>
      <c r="J212" s="85"/>
      <c r="K212" s="85"/>
      <c r="L212" s="85"/>
      <c r="M212" s="85"/>
      <c r="N212" s="23">
        <f>ROUND(E212*G212*H212,2)</f>
        <v>212.82</v>
      </c>
    </row>
    <row r="213" spans="1:14" ht="12.75">
      <c r="A213" s="80"/>
      <c r="B213" s="81"/>
      <c r="C213" s="82"/>
      <c r="D213" s="88"/>
      <c r="E213" s="83"/>
      <c r="F213" s="84"/>
      <c r="G213" s="85"/>
      <c r="H213" s="85"/>
      <c r="I213" s="85"/>
      <c r="J213" s="85"/>
      <c r="K213" s="85"/>
      <c r="L213" s="85"/>
      <c r="M213" s="85"/>
      <c r="N213" s="23"/>
    </row>
    <row r="214" spans="1:14" ht="33.75">
      <c r="A214" s="80" t="s">
        <v>243</v>
      </c>
      <c r="B214" s="81" t="s">
        <v>324</v>
      </c>
      <c r="C214" s="82" t="s">
        <v>244</v>
      </c>
      <c r="D214" s="88" t="s">
        <v>66</v>
      </c>
      <c r="E214" s="83"/>
      <c r="F214" s="84"/>
      <c r="G214" s="85"/>
      <c r="H214" s="85"/>
      <c r="I214" s="85"/>
      <c r="J214" s="85"/>
      <c r="K214" s="85"/>
      <c r="L214" s="85"/>
      <c r="M214" s="85"/>
      <c r="N214" s="160">
        <f>ROUND(SUM(N215),2)</f>
        <v>212.82</v>
      </c>
    </row>
    <row r="215" spans="1:14" ht="12.75">
      <c r="A215" s="173"/>
      <c r="B215" s="167"/>
      <c r="C215" s="174" t="s">
        <v>242</v>
      </c>
      <c r="D215" s="172"/>
      <c r="E215" s="175">
        <v>442</v>
      </c>
      <c r="F215" s="176"/>
      <c r="G215" s="181">
        <v>0.963</v>
      </c>
      <c r="H215" s="177">
        <v>0.5</v>
      </c>
      <c r="I215" s="177"/>
      <c r="J215" s="177"/>
      <c r="K215" s="177"/>
      <c r="L215" s="177"/>
      <c r="M215" s="177"/>
      <c r="N215" s="171">
        <f>ROUND(E215*G215*H215,2)</f>
        <v>212.82</v>
      </c>
    </row>
    <row r="216" spans="1:14" ht="12.75">
      <c r="A216" s="80"/>
      <c r="B216" s="81"/>
      <c r="C216" s="82"/>
      <c r="D216" s="88"/>
      <c r="E216" s="83"/>
      <c r="F216" s="84"/>
      <c r="G216" s="85"/>
      <c r="H216" s="85"/>
      <c r="I216" s="85"/>
      <c r="J216" s="85"/>
      <c r="K216" s="85"/>
      <c r="L216" s="85"/>
      <c r="M216" s="85"/>
      <c r="N216" s="23"/>
    </row>
    <row r="217" spans="1:14" ht="70.5" customHeight="1">
      <c r="A217" s="80" t="s">
        <v>148</v>
      </c>
      <c r="B217" s="81" t="s">
        <v>325</v>
      </c>
      <c r="C217" s="82" t="s">
        <v>149</v>
      </c>
      <c r="D217" s="88" t="s">
        <v>66</v>
      </c>
      <c r="E217" s="83"/>
      <c r="F217" s="84"/>
      <c r="G217" s="85"/>
      <c r="H217" s="85"/>
      <c r="I217" s="85"/>
      <c r="J217" s="85"/>
      <c r="K217" s="85"/>
      <c r="L217" s="85"/>
      <c r="M217" s="85"/>
      <c r="N217" s="160">
        <f>ROUND(SUM(N218),2)</f>
        <v>2618</v>
      </c>
    </row>
    <row r="218" spans="1:14" ht="12.75">
      <c r="A218" s="80"/>
      <c r="B218" s="81"/>
      <c r="C218" s="82"/>
      <c r="D218" s="88"/>
      <c r="E218" s="83"/>
      <c r="F218" s="84"/>
      <c r="G218" s="85">
        <v>2.2</v>
      </c>
      <c r="H218" s="85"/>
      <c r="I218" s="85"/>
      <c r="J218" s="85"/>
      <c r="K218" s="85"/>
      <c r="L218" s="85">
        <f>N196</f>
        <v>1190</v>
      </c>
      <c r="M218" s="85"/>
      <c r="N218" s="23">
        <f>ROUND(G218*L218,2)</f>
        <v>2618</v>
      </c>
    </row>
    <row r="219" spans="1:14" ht="12.75">
      <c r="A219" s="80"/>
      <c r="B219" s="81"/>
      <c r="C219" s="82"/>
      <c r="D219" s="88"/>
      <c r="E219" s="83"/>
      <c r="F219" s="84"/>
      <c r="G219" s="85"/>
      <c r="H219" s="85"/>
      <c r="I219" s="85"/>
      <c r="J219" s="85"/>
      <c r="K219" s="85"/>
      <c r="L219" s="85"/>
      <c r="M219" s="85"/>
      <c r="N219" s="23"/>
    </row>
    <row r="220" spans="1:14" ht="38.25" customHeight="1">
      <c r="A220" s="80" t="s">
        <v>67</v>
      </c>
      <c r="B220" s="81" t="s">
        <v>326</v>
      </c>
      <c r="C220" s="82" t="s">
        <v>150</v>
      </c>
      <c r="D220" s="88" t="s">
        <v>66</v>
      </c>
      <c r="E220" s="86"/>
      <c r="F220" s="87"/>
      <c r="G220" s="94"/>
      <c r="H220" s="85"/>
      <c r="I220" s="85"/>
      <c r="J220" s="85"/>
      <c r="K220" s="85"/>
      <c r="L220" s="85"/>
      <c r="M220" s="85"/>
      <c r="N220" s="160">
        <f>ROUND(SUM(N221),2)</f>
        <v>2618</v>
      </c>
    </row>
    <row r="221" spans="1:14" ht="12.75">
      <c r="A221" s="80"/>
      <c r="B221" s="81"/>
      <c r="C221" s="82"/>
      <c r="D221" s="88"/>
      <c r="E221" s="86"/>
      <c r="F221" s="87"/>
      <c r="G221" s="87">
        <v>2.2</v>
      </c>
      <c r="H221" s="85"/>
      <c r="I221" s="85"/>
      <c r="J221" s="85"/>
      <c r="K221" s="85"/>
      <c r="L221" s="85">
        <f>N196</f>
        <v>1190</v>
      </c>
      <c r="M221" s="85"/>
      <c r="N221" s="23">
        <f>ROUND(G221*L221,2)</f>
        <v>2618</v>
      </c>
    </row>
    <row r="222" spans="1:14" ht="12.75">
      <c r="A222" s="80"/>
      <c r="B222" s="81"/>
      <c r="C222" s="82"/>
      <c r="D222" s="88"/>
      <c r="E222" s="86"/>
      <c r="F222" s="87"/>
      <c r="G222" s="94"/>
      <c r="H222" s="85"/>
      <c r="I222" s="85"/>
      <c r="J222" s="85"/>
      <c r="K222" s="85"/>
      <c r="L222" s="85"/>
      <c r="M222" s="85"/>
      <c r="N222" s="23"/>
    </row>
    <row r="223" spans="1:14" ht="60" customHeight="1">
      <c r="A223" s="80" t="s">
        <v>166</v>
      </c>
      <c r="B223" s="81" t="s">
        <v>327</v>
      </c>
      <c r="C223" s="82" t="s">
        <v>167</v>
      </c>
      <c r="D223" s="88" t="s">
        <v>56</v>
      </c>
      <c r="E223" s="86"/>
      <c r="F223" s="87"/>
      <c r="G223" s="94"/>
      <c r="H223" s="85"/>
      <c r="I223" s="85"/>
      <c r="J223" s="85"/>
      <c r="K223" s="85"/>
      <c r="L223" s="85"/>
      <c r="M223" s="85"/>
      <c r="N223" s="160">
        <f>ROUND(SUM(N224),2)</f>
        <v>119</v>
      </c>
    </row>
    <row r="224" spans="1:14" ht="12.75">
      <c r="A224" s="80"/>
      <c r="B224" s="81"/>
      <c r="C224" s="82"/>
      <c r="D224" s="88"/>
      <c r="E224" s="86"/>
      <c r="F224" s="87"/>
      <c r="G224" s="87"/>
      <c r="H224" s="85"/>
      <c r="I224" s="85"/>
      <c r="J224" s="85">
        <v>0.1</v>
      </c>
      <c r="K224" s="85"/>
      <c r="L224" s="85">
        <f>N196</f>
        <v>1190</v>
      </c>
      <c r="M224" s="85"/>
      <c r="N224" s="23">
        <f>J224*L224</f>
        <v>119</v>
      </c>
    </row>
    <row r="225" spans="1:14" ht="12.75">
      <c r="A225" s="80"/>
      <c r="B225" s="81"/>
      <c r="C225" s="82"/>
      <c r="D225" s="88"/>
      <c r="E225" s="86"/>
      <c r="F225" s="87"/>
      <c r="G225" s="94"/>
      <c r="H225" s="85"/>
      <c r="I225" s="85"/>
      <c r="J225" s="85"/>
      <c r="K225" s="85"/>
      <c r="L225" s="85"/>
      <c r="M225" s="85"/>
      <c r="N225" s="23"/>
    </row>
    <row r="226" spans="1:14" ht="37.5" customHeight="1">
      <c r="A226" s="80" t="s">
        <v>151</v>
      </c>
      <c r="B226" s="81" t="s">
        <v>328</v>
      </c>
      <c r="C226" s="82" t="s">
        <v>152</v>
      </c>
      <c r="D226" s="81" t="s">
        <v>68</v>
      </c>
      <c r="E226" s="86"/>
      <c r="F226" s="87"/>
      <c r="G226" s="94"/>
      <c r="H226" s="85"/>
      <c r="I226" s="85"/>
      <c r="J226" s="85"/>
      <c r="K226" s="85"/>
      <c r="L226" s="85"/>
      <c r="M226" s="85"/>
      <c r="N226" s="160">
        <f>ROUND(SUM(N227),2)</f>
        <v>238</v>
      </c>
    </row>
    <row r="227" spans="1:14" ht="12.75">
      <c r="A227" s="80"/>
      <c r="B227" s="81"/>
      <c r="C227" s="82" t="s">
        <v>245</v>
      </c>
      <c r="D227" s="81"/>
      <c r="E227" s="86">
        <v>68</v>
      </c>
      <c r="F227" s="87"/>
      <c r="G227" s="94"/>
      <c r="H227" s="85">
        <v>3.5</v>
      </c>
      <c r="I227" s="85"/>
      <c r="J227" s="85"/>
      <c r="K227" s="85"/>
      <c r="L227" s="85"/>
      <c r="M227" s="85"/>
      <c r="N227" s="23">
        <f>ROUND(E227*H227,2)</f>
        <v>238</v>
      </c>
    </row>
    <row r="228" spans="1:14" ht="12.75">
      <c r="A228" s="80"/>
      <c r="B228" s="81"/>
      <c r="C228" s="82"/>
      <c r="D228" s="81"/>
      <c r="E228" s="86"/>
      <c r="F228" s="87"/>
      <c r="G228" s="94"/>
      <c r="H228" s="85"/>
      <c r="I228" s="85"/>
      <c r="J228" s="85"/>
      <c r="K228" s="85"/>
      <c r="L228" s="85"/>
      <c r="M228" s="85"/>
      <c r="N228" s="23"/>
    </row>
    <row r="229" spans="1:14" ht="112.5">
      <c r="A229" s="80" t="s">
        <v>246</v>
      </c>
      <c r="B229" s="81" t="s">
        <v>329</v>
      </c>
      <c r="C229" s="82" t="s">
        <v>247</v>
      </c>
      <c r="D229" s="81" t="s">
        <v>68</v>
      </c>
      <c r="E229" s="86"/>
      <c r="F229" s="87"/>
      <c r="G229" s="94"/>
      <c r="H229" s="85"/>
      <c r="I229" s="85"/>
      <c r="J229" s="85"/>
      <c r="K229" s="85"/>
      <c r="L229" s="85"/>
      <c r="M229" s="85"/>
      <c r="N229" s="160">
        <f>ROUND(SUM(N230),2)</f>
        <v>238</v>
      </c>
    </row>
    <row r="230" spans="1:14" ht="12.75">
      <c r="A230" s="80"/>
      <c r="B230" s="81"/>
      <c r="C230" s="82" t="s">
        <v>245</v>
      </c>
      <c r="D230" s="81"/>
      <c r="E230" s="86">
        <v>68</v>
      </c>
      <c r="F230" s="87"/>
      <c r="G230" s="94"/>
      <c r="H230" s="85">
        <v>3.5</v>
      </c>
      <c r="I230" s="85"/>
      <c r="J230" s="85"/>
      <c r="K230" s="85"/>
      <c r="L230" s="85"/>
      <c r="M230" s="85"/>
      <c r="N230" s="23">
        <f>ROUND(E230*H230,2)</f>
        <v>238</v>
      </c>
    </row>
    <row r="231" spans="1:14" ht="12.75">
      <c r="A231" s="80"/>
      <c r="B231" s="81"/>
      <c r="C231" s="82"/>
      <c r="D231" s="81"/>
      <c r="E231" s="86"/>
      <c r="F231" s="87"/>
      <c r="G231" s="94"/>
      <c r="H231" s="85"/>
      <c r="I231" s="85"/>
      <c r="J231" s="85"/>
      <c r="K231" s="85"/>
      <c r="L231" s="85"/>
      <c r="M231" s="85"/>
      <c r="N231" s="23"/>
    </row>
    <row r="232" spans="1:14" ht="105.75" customHeight="1">
      <c r="A232" s="80" t="s">
        <v>139</v>
      </c>
      <c r="B232" s="81" t="s">
        <v>330</v>
      </c>
      <c r="C232" s="82" t="s">
        <v>140</v>
      </c>
      <c r="D232" s="88" t="s">
        <v>28</v>
      </c>
      <c r="E232" s="86"/>
      <c r="F232" s="87"/>
      <c r="G232" s="94"/>
      <c r="H232" s="85"/>
      <c r="I232" s="85"/>
      <c r="J232" s="85"/>
      <c r="K232" s="85"/>
      <c r="L232" s="85"/>
      <c r="M232" s="85"/>
      <c r="N232" s="160">
        <f>ROUND(SUM(N233),2)</f>
        <v>70</v>
      </c>
    </row>
    <row r="233" spans="1:14" ht="12.75">
      <c r="A233" s="80"/>
      <c r="B233" s="81"/>
      <c r="C233" s="82"/>
      <c r="D233" s="81"/>
      <c r="E233" s="86">
        <v>70</v>
      </c>
      <c r="F233" s="87"/>
      <c r="G233" s="94"/>
      <c r="H233" s="85"/>
      <c r="I233" s="85"/>
      <c r="J233" s="85"/>
      <c r="K233" s="85"/>
      <c r="L233" s="85"/>
      <c r="M233" s="85"/>
      <c r="N233" s="23">
        <f>ROUND(E233,2)</f>
        <v>70</v>
      </c>
    </row>
    <row r="234" spans="1:14" ht="12.75">
      <c r="A234" s="80"/>
      <c r="B234" s="81"/>
      <c r="C234" s="82"/>
      <c r="D234" s="81"/>
      <c r="E234" s="86"/>
      <c r="F234" s="87"/>
      <c r="G234" s="94"/>
      <c r="H234" s="85"/>
      <c r="I234" s="85"/>
      <c r="J234" s="85"/>
      <c r="K234" s="85"/>
      <c r="L234" s="85"/>
      <c r="M234" s="85"/>
      <c r="N234" s="23"/>
    </row>
    <row r="235" spans="1:14" ht="51" customHeight="1">
      <c r="A235" s="80" t="s">
        <v>168</v>
      </c>
      <c r="B235" s="81" t="s">
        <v>331</v>
      </c>
      <c r="C235" s="82" t="s">
        <v>170</v>
      </c>
      <c r="D235" s="88" t="s">
        <v>68</v>
      </c>
      <c r="E235" s="86"/>
      <c r="F235" s="87"/>
      <c r="G235" s="94"/>
      <c r="H235" s="85"/>
      <c r="I235" s="85"/>
      <c r="J235" s="85"/>
      <c r="K235" s="85"/>
      <c r="L235" s="85"/>
      <c r="M235" s="85"/>
      <c r="N235" s="160">
        <f>ROUND(SUM(N236),2)</f>
        <v>340</v>
      </c>
    </row>
    <row r="236" spans="1:14" ht="15" customHeight="1">
      <c r="A236" s="80"/>
      <c r="B236" s="81"/>
      <c r="C236" s="82"/>
      <c r="D236" s="88"/>
      <c r="E236" s="86"/>
      <c r="F236" s="87"/>
      <c r="G236" s="94"/>
      <c r="H236" s="85">
        <v>340</v>
      </c>
      <c r="I236" s="85"/>
      <c r="J236" s="85"/>
      <c r="K236" s="85"/>
      <c r="L236" s="85"/>
      <c r="M236" s="85"/>
      <c r="N236" s="23">
        <f>ROUND(H236,)</f>
        <v>340</v>
      </c>
    </row>
    <row r="237" spans="1:14" ht="15" customHeight="1">
      <c r="A237" s="80"/>
      <c r="B237" s="81"/>
      <c r="C237" s="82"/>
      <c r="D237" s="88"/>
      <c r="E237" s="86"/>
      <c r="F237" s="87"/>
      <c r="G237" s="94"/>
      <c r="H237" s="85"/>
      <c r="I237" s="85"/>
      <c r="J237" s="85"/>
      <c r="K237" s="85"/>
      <c r="L237" s="85"/>
      <c r="M237" s="85"/>
      <c r="N237" s="23"/>
    </row>
    <row r="238" spans="1:14" ht="33.75">
      <c r="A238" s="80" t="s">
        <v>216</v>
      </c>
      <c r="B238" s="81" t="s">
        <v>332</v>
      </c>
      <c r="C238" s="82" t="s">
        <v>213</v>
      </c>
      <c r="D238" s="88" t="s">
        <v>56</v>
      </c>
      <c r="E238" s="83"/>
      <c r="F238" s="84"/>
      <c r="G238" s="85"/>
      <c r="H238" s="85"/>
      <c r="I238" s="85"/>
      <c r="J238" s="85"/>
      <c r="K238" s="85"/>
      <c r="L238" s="85"/>
      <c r="M238" s="85"/>
      <c r="N238" s="160">
        <f>ROUND(SUM(N239),2)</f>
        <v>22.95</v>
      </c>
    </row>
    <row r="239" spans="1:14" ht="15" customHeight="1">
      <c r="A239" s="80"/>
      <c r="B239" s="81"/>
      <c r="C239" s="82" t="s">
        <v>254</v>
      </c>
      <c r="D239" s="88"/>
      <c r="E239" s="86"/>
      <c r="F239" s="87"/>
      <c r="G239" s="94"/>
      <c r="H239" s="85">
        <v>340</v>
      </c>
      <c r="I239" s="85">
        <v>0.15</v>
      </c>
      <c r="J239" s="85">
        <v>0.45</v>
      </c>
      <c r="K239" s="85"/>
      <c r="L239" s="85"/>
      <c r="M239" s="85"/>
      <c r="N239" s="23">
        <f>ROUND(H239*I239*J239,2)</f>
        <v>22.95</v>
      </c>
    </row>
    <row r="240" spans="1:14" ht="15" customHeight="1">
      <c r="A240" s="80"/>
      <c r="B240" s="81"/>
      <c r="C240" s="82" t="s">
        <v>260</v>
      </c>
      <c r="D240" s="88"/>
      <c r="E240" s="86"/>
      <c r="F240" s="87"/>
      <c r="G240" s="94"/>
      <c r="H240" s="85"/>
      <c r="I240" s="85"/>
      <c r="J240" s="85"/>
      <c r="K240" s="85"/>
      <c r="L240" s="85"/>
      <c r="M240" s="85">
        <f>N251</f>
        <v>4.66</v>
      </c>
      <c r="N240" s="23">
        <f>ROUND(M240,2)</f>
        <v>4.66</v>
      </c>
    </row>
    <row r="241" spans="1:14" ht="15" customHeight="1">
      <c r="A241" s="80"/>
      <c r="B241" s="81"/>
      <c r="C241" s="82"/>
      <c r="D241" s="88"/>
      <c r="E241" s="86"/>
      <c r="F241" s="87"/>
      <c r="G241" s="94"/>
      <c r="H241" s="85"/>
      <c r="I241" s="85"/>
      <c r="J241" s="85"/>
      <c r="K241" s="85"/>
      <c r="L241" s="85"/>
      <c r="M241" s="85"/>
      <c r="N241" s="23"/>
    </row>
    <row r="242" spans="1:14" ht="69.75" customHeight="1">
      <c r="A242" s="80" t="s">
        <v>141</v>
      </c>
      <c r="B242" s="81" t="s">
        <v>333</v>
      </c>
      <c r="C242" s="82" t="s">
        <v>143</v>
      </c>
      <c r="D242" s="88" t="s">
        <v>28</v>
      </c>
      <c r="E242" s="83"/>
      <c r="F242" s="84"/>
      <c r="G242" s="155"/>
      <c r="H242" s="85"/>
      <c r="I242" s="85"/>
      <c r="J242" s="85"/>
      <c r="K242" s="85"/>
      <c r="L242" s="85"/>
      <c r="M242" s="85"/>
      <c r="N242" s="160">
        <f>ROUND(SUM(N243),2)</f>
        <v>5</v>
      </c>
    </row>
    <row r="243" spans="1:14" ht="15" customHeight="1">
      <c r="A243" s="80"/>
      <c r="B243" s="81"/>
      <c r="C243" s="82" t="s">
        <v>262</v>
      </c>
      <c r="D243" s="88"/>
      <c r="E243" s="83">
        <v>5</v>
      </c>
      <c r="F243" s="84"/>
      <c r="G243" s="85"/>
      <c r="H243" s="85"/>
      <c r="I243" s="85"/>
      <c r="J243" s="85"/>
      <c r="K243" s="85"/>
      <c r="L243" s="85"/>
      <c r="M243" s="85"/>
      <c r="N243" s="23">
        <f>ROUND(E243,2)</f>
        <v>5</v>
      </c>
    </row>
    <row r="244" spans="1:14" ht="15" customHeight="1">
      <c r="A244" s="80"/>
      <c r="B244" s="81"/>
      <c r="C244" s="82"/>
      <c r="D244" s="88"/>
      <c r="E244" s="86"/>
      <c r="F244" s="87"/>
      <c r="G244" s="94"/>
      <c r="H244" s="85"/>
      <c r="I244" s="85"/>
      <c r="J244" s="85"/>
      <c r="K244" s="85"/>
      <c r="L244" s="85"/>
      <c r="M244" s="85"/>
      <c r="N244" s="23"/>
    </row>
    <row r="245" spans="1:14" ht="15" customHeight="1">
      <c r="A245" s="80" t="s">
        <v>130</v>
      </c>
      <c r="B245" s="81" t="s">
        <v>334</v>
      </c>
      <c r="C245" s="82" t="s">
        <v>131</v>
      </c>
      <c r="D245" s="88" t="s">
        <v>34</v>
      </c>
      <c r="E245" s="83"/>
      <c r="F245" s="84"/>
      <c r="G245" s="85"/>
      <c r="H245" s="85"/>
      <c r="I245" s="85"/>
      <c r="J245" s="85"/>
      <c r="K245" s="85"/>
      <c r="L245" s="85"/>
      <c r="M245" s="85"/>
      <c r="N245" s="160">
        <f>ROUND(SUM(N246),2)</f>
        <v>36</v>
      </c>
    </row>
    <row r="246" spans="1:14" ht="15" customHeight="1">
      <c r="A246" s="80"/>
      <c r="B246" s="81"/>
      <c r="C246" s="82" t="s">
        <v>132</v>
      </c>
      <c r="D246" s="88"/>
      <c r="E246" s="83">
        <v>3</v>
      </c>
      <c r="F246" s="84"/>
      <c r="G246" s="85"/>
      <c r="H246" s="85"/>
      <c r="I246" s="85"/>
      <c r="J246" s="85"/>
      <c r="K246" s="85"/>
      <c r="L246" s="85">
        <v>12</v>
      </c>
      <c r="M246" s="85"/>
      <c r="N246" s="23">
        <f>ROUND(E246*L246,2)</f>
        <v>36</v>
      </c>
    </row>
    <row r="247" spans="1:14" ht="15" customHeight="1">
      <c r="A247" s="80"/>
      <c r="B247" s="81"/>
      <c r="C247" s="82"/>
      <c r="D247" s="88"/>
      <c r="E247" s="83"/>
      <c r="F247" s="84"/>
      <c r="G247" s="85"/>
      <c r="H247" s="85"/>
      <c r="I247" s="85"/>
      <c r="J247" s="85"/>
      <c r="K247" s="85"/>
      <c r="L247" s="85"/>
      <c r="M247" s="85"/>
      <c r="N247" s="23"/>
    </row>
    <row r="248" spans="1:14" ht="22.5">
      <c r="A248" s="80" t="s">
        <v>133</v>
      </c>
      <c r="B248" s="81" t="s">
        <v>335</v>
      </c>
      <c r="C248" s="82" t="s">
        <v>134</v>
      </c>
      <c r="D248" s="88" t="s">
        <v>102</v>
      </c>
      <c r="E248" s="83"/>
      <c r="F248" s="84"/>
      <c r="G248" s="85"/>
      <c r="H248" s="85"/>
      <c r="I248" s="85"/>
      <c r="J248" s="85"/>
      <c r="K248" s="85"/>
      <c r="L248" s="85"/>
      <c r="M248" s="85"/>
      <c r="N248" s="160">
        <f>ROUND(SUM(N249),2)</f>
        <v>6</v>
      </c>
    </row>
    <row r="249" spans="1:14" ht="15" customHeight="1">
      <c r="A249" s="80"/>
      <c r="B249" s="81"/>
      <c r="C249" s="82"/>
      <c r="D249" s="88"/>
      <c r="E249" s="83">
        <v>6</v>
      </c>
      <c r="F249" s="84"/>
      <c r="G249" s="85"/>
      <c r="H249" s="85"/>
      <c r="I249" s="85"/>
      <c r="J249" s="85"/>
      <c r="K249" s="85"/>
      <c r="L249" s="85"/>
      <c r="M249" s="85"/>
      <c r="N249" s="23">
        <f>ROUND(E249,2)</f>
        <v>6</v>
      </c>
    </row>
    <row r="250" spans="1:14" ht="15" customHeight="1">
      <c r="A250" s="173"/>
      <c r="B250" s="167"/>
      <c r="C250" s="174"/>
      <c r="D250" s="172"/>
      <c r="E250" s="178"/>
      <c r="F250" s="179"/>
      <c r="G250" s="180"/>
      <c r="H250" s="177"/>
      <c r="I250" s="177"/>
      <c r="J250" s="177"/>
      <c r="K250" s="177"/>
      <c r="L250" s="177"/>
      <c r="M250" s="177"/>
      <c r="N250" s="171"/>
    </row>
    <row r="251" spans="1:14" ht="56.25">
      <c r="A251" s="80" t="s">
        <v>217</v>
      </c>
      <c r="B251" s="81" t="s">
        <v>336</v>
      </c>
      <c r="C251" s="82" t="s">
        <v>214</v>
      </c>
      <c r="D251" s="88" t="s">
        <v>56</v>
      </c>
      <c r="E251" s="83"/>
      <c r="F251" s="84"/>
      <c r="G251" s="85"/>
      <c r="H251" s="85"/>
      <c r="I251" s="85"/>
      <c r="J251" s="85"/>
      <c r="K251" s="85"/>
      <c r="L251" s="85"/>
      <c r="M251" s="85"/>
      <c r="N251" s="160">
        <f>ROUND(SUM(N252:N255),2)</f>
        <v>4.66</v>
      </c>
    </row>
    <row r="252" spans="1:14" ht="15" customHeight="1">
      <c r="A252" s="80"/>
      <c r="B252" s="81"/>
      <c r="C252" s="27" t="s">
        <v>223</v>
      </c>
      <c r="D252" s="88"/>
      <c r="E252" s="83">
        <v>18</v>
      </c>
      <c r="F252" s="84"/>
      <c r="G252" s="85"/>
      <c r="H252" s="85">
        <v>0.3</v>
      </c>
      <c r="I252" s="85">
        <v>0.3</v>
      </c>
      <c r="J252" s="85">
        <v>1.75</v>
      </c>
      <c r="K252" s="85"/>
      <c r="L252" s="85"/>
      <c r="M252" s="85"/>
      <c r="N252" s="23">
        <f>ROUND(E252*H252*I252*J252,2)</f>
        <v>2.84</v>
      </c>
    </row>
    <row r="253" spans="1:14" ht="15" customHeight="1">
      <c r="A253" s="80"/>
      <c r="B253" s="81"/>
      <c r="C253" s="27" t="s">
        <v>226</v>
      </c>
      <c r="D253" s="88"/>
      <c r="E253" s="83">
        <v>78</v>
      </c>
      <c r="F253" s="84"/>
      <c r="G253" s="85"/>
      <c r="H253" s="85">
        <v>0.15</v>
      </c>
      <c r="I253" s="85">
        <v>0.15</v>
      </c>
      <c r="J253" s="85">
        <v>0.6</v>
      </c>
      <c r="K253" s="85"/>
      <c r="L253" s="85"/>
      <c r="M253" s="85"/>
      <c r="N253" s="23">
        <f>ROUND(E253*H253*I253*J253,2)</f>
        <v>1.05</v>
      </c>
    </row>
    <row r="254" spans="1:14" ht="15" customHeight="1">
      <c r="A254" s="80"/>
      <c r="B254" s="81"/>
      <c r="C254" s="27" t="s">
        <v>227</v>
      </c>
      <c r="D254" s="88"/>
      <c r="E254" s="83">
        <v>3</v>
      </c>
      <c r="F254" s="84"/>
      <c r="G254" s="85"/>
      <c r="H254" s="85"/>
      <c r="I254" s="85">
        <v>0.2</v>
      </c>
      <c r="J254" s="85">
        <v>0.1</v>
      </c>
      <c r="K254" s="85">
        <v>8.5</v>
      </c>
      <c r="L254" s="85"/>
      <c r="M254" s="85"/>
      <c r="N254" s="23">
        <f>ROUND(E254*I254*J254*K254,2)</f>
        <v>0.51</v>
      </c>
    </row>
    <row r="255" spans="1:14" ht="15" customHeight="1">
      <c r="A255" s="80"/>
      <c r="B255" s="81"/>
      <c r="C255" s="27" t="s">
        <v>228</v>
      </c>
      <c r="D255" s="88"/>
      <c r="E255" s="83">
        <v>18</v>
      </c>
      <c r="F255" s="84"/>
      <c r="G255" s="85"/>
      <c r="H255" s="85">
        <v>0.38</v>
      </c>
      <c r="I255" s="85">
        <v>0.38</v>
      </c>
      <c r="J255" s="85">
        <v>0.1</v>
      </c>
      <c r="K255" s="85"/>
      <c r="L255" s="85"/>
      <c r="M255" s="85"/>
      <c r="N255" s="23">
        <f>ROUND(E255*H255*I255*J255,2)</f>
        <v>0.26</v>
      </c>
    </row>
    <row r="256" spans="1:14" ht="15" customHeight="1">
      <c r="A256" s="80"/>
      <c r="B256" s="81"/>
      <c r="C256" s="82"/>
      <c r="D256" s="88"/>
      <c r="E256" s="86"/>
      <c r="F256" s="87"/>
      <c r="G256" s="94"/>
      <c r="H256" s="85"/>
      <c r="I256" s="85"/>
      <c r="J256" s="85"/>
      <c r="K256" s="85"/>
      <c r="L256" s="85"/>
      <c r="M256" s="85"/>
      <c r="N256" s="23"/>
    </row>
    <row r="257" spans="1:14" ht="33.75">
      <c r="A257" s="80" t="s">
        <v>252</v>
      </c>
      <c r="B257" s="81" t="s">
        <v>337</v>
      </c>
      <c r="C257" s="82" t="s">
        <v>253</v>
      </c>
      <c r="D257" s="88" t="s">
        <v>34</v>
      </c>
      <c r="E257" s="83"/>
      <c r="F257" s="84"/>
      <c r="G257" s="85"/>
      <c r="H257" s="85"/>
      <c r="I257" s="85"/>
      <c r="J257" s="85"/>
      <c r="K257" s="85"/>
      <c r="L257" s="85"/>
      <c r="M257" s="85"/>
      <c r="N257" s="160">
        <f>ROUND(SUM(N258),2)</f>
        <v>24</v>
      </c>
    </row>
    <row r="258" spans="1:14" ht="15" customHeight="1">
      <c r="A258" s="4"/>
      <c r="B258" s="26"/>
      <c r="C258" s="27" t="s">
        <v>261</v>
      </c>
      <c r="D258" s="88"/>
      <c r="E258" s="83">
        <v>3</v>
      </c>
      <c r="F258" s="84"/>
      <c r="G258" s="85"/>
      <c r="H258" s="85"/>
      <c r="I258" s="85"/>
      <c r="J258" s="85"/>
      <c r="K258" s="85"/>
      <c r="L258" s="85">
        <v>8</v>
      </c>
      <c r="M258" s="85"/>
      <c r="N258" s="23">
        <f>ROUND(E258*L258,2)</f>
        <v>24</v>
      </c>
    </row>
    <row r="259" spans="1:14" ht="15" customHeight="1">
      <c r="A259" s="80"/>
      <c r="B259" s="81"/>
      <c r="C259" s="82"/>
      <c r="D259" s="88"/>
      <c r="E259" s="86"/>
      <c r="F259" s="87"/>
      <c r="G259" s="94"/>
      <c r="H259" s="85"/>
      <c r="I259" s="85"/>
      <c r="J259" s="85"/>
      <c r="K259" s="85"/>
      <c r="L259" s="85"/>
      <c r="M259" s="85"/>
      <c r="N259" s="23"/>
    </row>
    <row r="260" spans="1:14" ht="90">
      <c r="A260" s="80" t="s">
        <v>117</v>
      </c>
      <c r="B260" s="81" t="s">
        <v>338</v>
      </c>
      <c r="C260" s="82" t="s">
        <v>118</v>
      </c>
      <c r="D260" s="88" t="s">
        <v>56</v>
      </c>
      <c r="E260" s="83"/>
      <c r="F260" s="84"/>
      <c r="G260" s="85"/>
      <c r="H260" s="85"/>
      <c r="I260" s="85"/>
      <c r="J260" s="85"/>
      <c r="K260" s="85"/>
      <c r="L260" s="85"/>
      <c r="M260" s="85"/>
      <c r="N260" s="160">
        <f>ROUND(SUM(N261:N263),2)</f>
        <v>11</v>
      </c>
    </row>
    <row r="261" spans="1:14" ht="15" customHeight="1">
      <c r="A261" s="4"/>
      <c r="B261" s="26"/>
      <c r="C261" s="27" t="s">
        <v>263</v>
      </c>
      <c r="D261" s="88"/>
      <c r="E261" s="83"/>
      <c r="F261" s="84"/>
      <c r="G261" s="85"/>
      <c r="H261" s="85"/>
      <c r="I261" s="85"/>
      <c r="J261" s="85"/>
      <c r="K261" s="85"/>
      <c r="L261" s="85"/>
      <c r="M261" s="85">
        <v>1</v>
      </c>
      <c r="N261" s="23">
        <f>ROUND(M261,2)</f>
        <v>1</v>
      </c>
    </row>
    <row r="262" spans="1:14" ht="15" customHeight="1">
      <c r="A262" s="80"/>
      <c r="B262" s="81"/>
      <c r="C262" s="82"/>
      <c r="D262" s="88"/>
      <c r="E262" s="86"/>
      <c r="F262" s="87"/>
      <c r="G262" s="94"/>
      <c r="H262" s="85"/>
      <c r="I262" s="85"/>
      <c r="J262" s="85"/>
      <c r="K262" s="85"/>
      <c r="L262" s="85"/>
      <c r="M262" s="85"/>
      <c r="N262" s="23"/>
    </row>
    <row r="263" spans="1:14" ht="67.5">
      <c r="A263" s="80" t="s">
        <v>221</v>
      </c>
      <c r="B263" s="81" t="s">
        <v>339</v>
      </c>
      <c r="C263" s="82" t="s">
        <v>222</v>
      </c>
      <c r="D263" s="88" t="s">
        <v>34</v>
      </c>
      <c r="E263" s="83"/>
      <c r="F263" s="84"/>
      <c r="G263" s="85"/>
      <c r="H263" s="85"/>
      <c r="I263" s="85"/>
      <c r="J263" s="85"/>
      <c r="K263" s="85"/>
      <c r="L263" s="85"/>
      <c r="M263" s="85"/>
      <c r="N263" s="160">
        <f>ROUND(SUM(N264),2)</f>
        <v>10</v>
      </c>
    </row>
    <row r="264" spans="1:14" ht="15" customHeight="1">
      <c r="A264" s="4"/>
      <c r="B264" s="26"/>
      <c r="C264" s="27" t="s">
        <v>263</v>
      </c>
      <c r="D264" s="88"/>
      <c r="E264" s="83"/>
      <c r="F264" s="84"/>
      <c r="G264" s="85"/>
      <c r="H264" s="85"/>
      <c r="I264" s="85"/>
      <c r="J264" s="85"/>
      <c r="K264" s="85"/>
      <c r="L264" s="85">
        <v>10</v>
      </c>
      <c r="M264" s="85"/>
      <c r="N264" s="23">
        <f>ROUND(L264,2)</f>
        <v>10</v>
      </c>
    </row>
    <row r="265" spans="1:14" ht="15" customHeight="1">
      <c r="A265" s="80"/>
      <c r="B265" s="81"/>
      <c r="C265" s="82"/>
      <c r="D265" s="88"/>
      <c r="E265" s="86"/>
      <c r="F265" s="87"/>
      <c r="G265" s="94"/>
      <c r="H265" s="85"/>
      <c r="I265" s="85"/>
      <c r="J265" s="85"/>
      <c r="K265" s="85"/>
      <c r="L265" s="85"/>
      <c r="M265" s="85"/>
      <c r="N265" s="23"/>
    </row>
    <row r="266" spans="1:14" ht="56.25">
      <c r="A266" s="80" t="s">
        <v>368</v>
      </c>
      <c r="B266" s="81" t="s">
        <v>370</v>
      </c>
      <c r="C266" s="82" t="s">
        <v>369</v>
      </c>
      <c r="D266" s="88" t="s">
        <v>34</v>
      </c>
      <c r="E266" s="83"/>
      <c r="F266" s="84"/>
      <c r="G266" s="85"/>
      <c r="H266" s="85"/>
      <c r="I266" s="85"/>
      <c r="J266" s="85"/>
      <c r="K266" s="85"/>
      <c r="L266" s="85"/>
      <c r="M266" s="85"/>
      <c r="N266" s="160">
        <f>ROUND(SUM(N267:N268),2)</f>
        <v>510</v>
      </c>
    </row>
    <row r="267" spans="1:14" ht="15" customHeight="1">
      <c r="A267" s="4"/>
      <c r="B267" s="26"/>
      <c r="C267" s="27"/>
      <c r="D267" s="88"/>
      <c r="E267" s="83"/>
      <c r="F267" s="84"/>
      <c r="G267" s="85"/>
      <c r="H267" s="85"/>
      <c r="I267" s="85"/>
      <c r="J267" s="85">
        <v>1.5</v>
      </c>
      <c r="K267" s="85">
        <v>340</v>
      </c>
      <c r="L267" s="85"/>
      <c r="M267" s="85"/>
      <c r="N267" s="23">
        <f>ROUND(J267*K267,2)</f>
        <v>510</v>
      </c>
    </row>
    <row r="268" spans="1:14" ht="15" customHeight="1">
      <c r="A268" s="80"/>
      <c r="B268" s="81"/>
      <c r="C268" s="82"/>
      <c r="D268" s="88"/>
      <c r="E268" s="86"/>
      <c r="F268" s="87"/>
      <c r="G268" s="94"/>
      <c r="H268" s="85"/>
      <c r="I268" s="85"/>
      <c r="J268" s="85"/>
      <c r="K268" s="85"/>
      <c r="L268" s="85"/>
      <c r="M268" s="85"/>
      <c r="N268" s="23"/>
    </row>
    <row r="269" spans="1:14" ht="15" customHeight="1">
      <c r="A269" s="80"/>
      <c r="B269" s="77" t="s">
        <v>144</v>
      </c>
      <c r="C269" s="78" t="s">
        <v>187</v>
      </c>
      <c r="D269" s="88"/>
      <c r="E269" s="86"/>
      <c r="F269" s="87"/>
      <c r="G269" s="94"/>
      <c r="H269" s="85"/>
      <c r="I269" s="85"/>
      <c r="J269" s="85"/>
      <c r="K269" s="85"/>
      <c r="L269" s="85"/>
      <c r="M269" s="85"/>
      <c r="N269" s="23"/>
    </row>
    <row r="270" spans="1:14" ht="105" customHeight="1">
      <c r="A270" s="80" t="s">
        <v>139</v>
      </c>
      <c r="B270" s="81" t="s">
        <v>159</v>
      </c>
      <c r="C270" s="82" t="s">
        <v>140</v>
      </c>
      <c r="D270" s="88" t="s">
        <v>28</v>
      </c>
      <c r="E270" s="86"/>
      <c r="F270" s="87"/>
      <c r="G270" s="94"/>
      <c r="H270" s="85"/>
      <c r="I270" s="85"/>
      <c r="J270" s="85"/>
      <c r="K270" s="85"/>
      <c r="L270" s="85"/>
      <c r="M270" s="85"/>
      <c r="N270" s="160">
        <f>ROUND(SUM(N271),2)</f>
        <v>35</v>
      </c>
    </row>
    <row r="271" spans="1:14" ht="15" customHeight="1">
      <c r="A271" s="80"/>
      <c r="B271" s="81"/>
      <c r="C271" s="82"/>
      <c r="D271" s="88"/>
      <c r="E271" s="86">
        <v>35</v>
      </c>
      <c r="F271" s="87"/>
      <c r="G271" s="94"/>
      <c r="H271" s="85"/>
      <c r="I271" s="85"/>
      <c r="J271" s="85"/>
      <c r="K271" s="85"/>
      <c r="L271" s="85"/>
      <c r="M271" s="85"/>
      <c r="N271" s="23">
        <f>ROUND(E271,2)</f>
        <v>35</v>
      </c>
    </row>
    <row r="272" spans="1:14" ht="15" customHeight="1">
      <c r="A272" s="80"/>
      <c r="B272" s="81"/>
      <c r="C272" s="82"/>
      <c r="D272" s="88"/>
      <c r="E272" s="86"/>
      <c r="F272" s="87"/>
      <c r="G272" s="94"/>
      <c r="H272" s="85"/>
      <c r="I272" s="85"/>
      <c r="J272" s="85"/>
      <c r="K272" s="85"/>
      <c r="L272" s="85"/>
      <c r="M272" s="85"/>
      <c r="N272" s="23"/>
    </row>
    <row r="273" spans="1:14" ht="56.25">
      <c r="A273" s="80" t="s">
        <v>368</v>
      </c>
      <c r="B273" s="81" t="s">
        <v>372</v>
      </c>
      <c r="C273" s="82" t="s">
        <v>369</v>
      </c>
      <c r="D273" s="88" t="s">
        <v>34</v>
      </c>
      <c r="E273" s="83"/>
      <c r="F273" s="84"/>
      <c r="G273" s="85"/>
      <c r="H273" s="85"/>
      <c r="I273" s="85"/>
      <c r="J273" s="85"/>
      <c r="K273" s="85"/>
      <c r="L273" s="85"/>
      <c r="M273" s="85"/>
      <c r="N273" s="160">
        <f>ROUND(SUM(N274:N275),2)</f>
        <v>165</v>
      </c>
    </row>
    <row r="274" spans="1:14" ht="15" customHeight="1">
      <c r="A274" s="4"/>
      <c r="B274" s="26"/>
      <c r="C274" s="27"/>
      <c r="D274" s="88"/>
      <c r="E274" s="83"/>
      <c r="F274" s="84"/>
      <c r="G274" s="85"/>
      <c r="H274" s="85"/>
      <c r="I274" s="85"/>
      <c r="J274" s="85">
        <v>1.5</v>
      </c>
      <c r="K274" s="85">
        <v>110</v>
      </c>
      <c r="L274" s="85"/>
      <c r="M274" s="85"/>
      <c r="N274" s="23">
        <f>ROUND(J274*K274,2)</f>
        <v>165</v>
      </c>
    </row>
    <row r="275" spans="1:14" ht="15" customHeight="1">
      <c r="A275" s="80"/>
      <c r="B275" s="81"/>
      <c r="C275" s="82"/>
      <c r="D275" s="88"/>
      <c r="E275" s="86"/>
      <c r="F275" s="87"/>
      <c r="G275" s="94"/>
      <c r="H275" s="85"/>
      <c r="I275" s="85"/>
      <c r="J275" s="85"/>
      <c r="K275" s="85"/>
      <c r="L275" s="85"/>
      <c r="M275" s="85"/>
      <c r="N275" s="23"/>
    </row>
    <row r="276" spans="1:14" ht="19.5" customHeight="1">
      <c r="A276" s="80"/>
      <c r="B276" s="77" t="s">
        <v>188</v>
      </c>
      <c r="C276" s="78" t="s">
        <v>160</v>
      </c>
      <c r="D276" s="88"/>
      <c r="E276" s="83"/>
      <c r="F276" s="95"/>
      <c r="G276" s="96"/>
      <c r="H276" s="85"/>
      <c r="I276" s="85"/>
      <c r="J276" s="85"/>
      <c r="K276" s="85"/>
      <c r="L276" s="85"/>
      <c r="M276" s="85"/>
      <c r="N276" s="91"/>
    </row>
    <row r="277" spans="1:14" ht="47.25" customHeight="1">
      <c r="A277" s="80" t="s">
        <v>86</v>
      </c>
      <c r="B277" s="81" t="s">
        <v>189</v>
      </c>
      <c r="C277" s="82" t="s">
        <v>93</v>
      </c>
      <c r="D277" s="88" t="s">
        <v>34</v>
      </c>
      <c r="E277" s="83"/>
      <c r="F277" s="95"/>
      <c r="G277" s="96"/>
      <c r="H277" s="85"/>
      <c r="I277" s="85"/>
      <c r="J277" s="85"/>
      <c r="K277" s="85"/>
      <c r="L277" s="85"/>
      <c r="M277" s="85"/>
      <c r="N277" s="160">
        <f>ROUND(SUM(N278),2)</f>
        <v>4</v>
      </c>
    </row>
    <row r="278" spans="1:14" ht="12.75">
      <c r="A278" s="4"/>
      <c r="B278" s="8"/>
      <c r="C278" s="154" t="s">
        <v>205</v>
      </c>
      <c r="D278" s="81"/>
      <c r="E278" s="83"/>
      <c r="F278" s="98"/>
      <c r="G278" s="99"/>
      <c r="H278" s="97"/>
      <c r="I278" s="97"/>
      <c r="J278" s="97"/>
      <c r="K278" s="97"/>
      <c r="L278" s="97">
        <v>4</v>
      </c>
      <c r="M278" s="97"/>
      <c r="N278" s="100">
        <f>ROUND(L278,2)</f>
        <v>4</v>
      </c>
    </row>
    <row r="279" spans="1:14" ht="12.75">
      <c r="A279" s="4"/>
      <c r="B279" s="8"/>
      <c r="C279" s="154"/>
      <c r="D279" s="81"/>
      <c r="E279" s="83"/>
      <c r="F279" s="98"/>
      <c r="G279" s="99"/>
      <c r="H279" s="97"/>
      <c r="I279" s="97"/>
      <c r="J279" s="97"/>
      <c r="K279" s="97"/>
      <c r="L279" s="97"/>
      <c r="M279" s="97"/>
      <c r="N279" s="100"/>
    </row>
    <row r="280" spans="1:14" ht="45">
      <c r="A280" s="80" t="s">
        <v>84</v>
      </c>
      <c r="B280" s="81" t="s">
        <v>190</v>
      </c>
      <c r="C280" s="82" t="s">
        <v>85</v>
      </c>
      <c r="D280" s="88" t="s">
        <v>34</v>
      </c>
      <c r="E280" s="83"/>
      <c r="F280" s="84"/>
      <c r="G280" s="85"/>
      <c r="H280" s="85"/>
      <c r="I280" s="85"/>
      <c r="J280" s="85"/>
      <c r="K280" s="85"/>
      <c r="L280" s="85"/>
      <c r="M280" s="85"/>
      <c r="N280" s="160">
        <f>ROUND(SUM(N281),2)</f>
        <v>4</v>
      </c>
    </row>
    <row r="281" spans="1:14" ht="12.75">
      <c r="A281" s="80"/>
      <c r="B281" s="81"/>
      <c r="C281" s="82" t="s">
        <v>205</v>
      </c>
      <c r="D281" s="88"/>
      <c r="E281" s="83"/>
      <c r="F281" s="84"/>
      <c r="G281" s="85"/>
      <c r="H281" s="85"/>
      <c r="I281" s="85"/>
      <c r="J281" s="85"/>
      <c r="K281" s="85"/>
      <c r="L281" s="85">
        <v>4</v>
      </c>
      <c r="M281" s="85"/>
      <c r="N281" s="23">
        <f>ROUND(L281,2)</f>
        <v>4</v>
      </c>
    </row>
    <row r="282" spans="1:14" ht="12.75">
      <c r="A282" s="4"/>
      <c r="B282" s="8"/>
      <c r="C282" s="154"/>
      <c r="D282" s="81"/>
      <c r="E282" s="83"/>
      <c r="F282" s="98"/>
      <c r="G282" s="99"/>
      <c r="H282" s="97"/>
      <c r="I282" s="97"/>
      <c r="J282" s="97"/>
      <c r="K282" s="97"/>
      <c r="L282" s="97"/>
      <c r="M282" s="97"/>
      <c r="N282" s="100"/>
    </row>
    <row r="283" spans="1:14" ht="33.75">
      <c r="A283" s="80" t="s">
        <v>90</v>
      </c>
      <c r="B283" s="81" t="s">
        <v>191</v>
      </c>
      <c r="C283" s="82" t="s">
        <v>95</v>
      </c>
      <c r="D283" s="88" t="s">
        <v>34</v>
      </c>
      <c r="E283" s="83"/>
      <c r="F283" s="102"/>
      <c r="G283" s="99"/>
      <c r="H283" s="97"/>
      <c r="I283" s="97"/>
      <c r="J283" s="97"/>
      <c r="K283" s="97"/>
      <c r="L283" s="97"/>
      <c r="M283" s="97"/>
      <c r="N283" s="160">
        <f>ROUND(SUM(N284),2)</f>
        <v>4</v>
      </c>
    </row>
    <row r="284" spans="1:14" ht="12.75">
      <c r="A284" s="80"/>
      <c r="B284" s="81"/>
      <c r="C284" s="82" t="s">
        <v>205</v>
      </c>
      <c r="D284" s="88"/>
      <c r="E284" s="83"/>
      <c r="F284" s="102"/>
      <c r="G284" s="99"/>
      <c r="H284" s="97"/>
      <c r="I284" s="97"/>
      <c r="J284" s="97"/>
      <c r="K284" s="97"/>
      <c r="L284" s="97">
        <v>4</v>
      </c>
      <c r="M284" s="97"/>
      <c r="N284" s="100">
        <f>ROUND(L284,2)</f>
        <v>4</v>
      </c>
    </row>
    <row r="285" spans="1:14" ht="12.75">
      <c r="A285" s="5"/>
      <c r="B285" s="9"/>
      <c r="C285" s="187"/>
      <c r="D285" s="167"/>
      <c r="E285" s="175"/>
      <c r="F285" s="182"/>
      <c r="G285" s="185"/>
      <c r="H285" s="183"/>
      <c r="I285" s="183"/>
      <c r="J285" s="183"/>
      <c r="K285" s="183"/>
      <c r="L285" s="183"/>
      <c r="M285" s="183"/>
      <c r="N285" s="188"/>
    </row>
    <row r="286" spans="1:14" ht="90">
      <c r="A286" s="80" t="s">
        <v>88</v>
      </c>
      <c r="B286" s="81" t="s">
        <v>192</v>
      </c>
      <c r="C286" s="82" t="s">
        <v>94</v>
      </c>
      <c r="D286" s="88" t="s">
        <v>34</v>
      </c>
      <c r="E286" s="83"/>
      <c r="F286" s="98"/>
      <c r="G286" s="99"/>
      <c r="H286" s="97"/>
      <c r="I286" s="97"/>
      <c r="J286" s="97"/>
      <c r="K286" s="97"/>
      <c r="L286" s="97"/>
      <c r="M286" s="97"/>
      <c r="N286" s="160">
        <f>ROUND(SUM(N287),2)</f>
        <v>4</v>
      </c>
    </row>
    <row r="287" spans="1:14" ht="12.75">
      <c r="A287" s="80"/>
      <c r="B287" s="81"/>
      <c r="C287" s="82" t="s">
        <v>205</v>
      </c>
      <c r="D287" s="88"/>
      <c r="E287" s="83"/>
      <c r="F287" s="98"/>
      <c r="G287" s="99"/>
      <c r="H287" s="97"/>
      <c r="I287" s="97"/>
      <c r="J287" s="97"/>
      <c r="K287" s="97"/>
      <c r="L287" s="97">
        <v>4</v>
      </c>
      <c r="M287" s="97"/>
      <c r="N287" s="103">
        <f>ROUND(L287,2)</f>
        <v>4</v>
      </c>
    </row>
    <row r="288" spans="1:14" ht="12.75">
      <c r="A288" s="80"/>
      <c r="B288" s="81"/>
      <c r="C288" s="82"/>
      <c r="D288" s="88"/>
      <c r="E288" s="83"/>
      <c r="F288" s="98"/>
      <c r="G288" s="99"/>
      <c r="H288" s="97"/>
      <c r="I288" s="97"/>
      <c r="J288" s="97"/>
      <c r="K288" s="97"/>
      <c r="L288" s="97"/>
      <c r="M288" s="97"/>
      <c r="N288" s="103"/>
    </row>
    <row r="289" spans="1:14" ht="22.5">
      <c r="A289" s="80"/>
      <c r="B289" s="81" t="s">
        <v>193</v>
      </c>
      <c r="C289" s="82" t="s">
        <v>109</v>
      </c>
      <c r="D289" s="88" t="s">
        <v>28</v>
      </c>
      <c r="E289" s="83"/>
      <c r="F289" s="102"/>
      <c r="G289" s="99"/>
      <c r="H289" s="97"/>
      <c r="I289" s="97"/>
      <c r="J289" s="97"/>
      <c r="K289" s="97"/>
      <c r="L289" s="97"/>
      <c r="M289" s="97"/>
      <c r="N289" s="160">
        <f>ROUND(SUM(N290),2)</f>
        <v>25</v>
      </c>
    </row>
    <row r="290" spans="1:14" ht="12.75">
      <c r="A290" s="80"/>
      <c r="B290" s="81"/>
      <c r="C290" s="82" t="s">
        <v>103</v>
      </c>
      <c r="D290" s="88"/>
      <c r="E290" s="83">
        <v>25</v>
      </c>
      <c r="F290" s="102"/>
      <c r="G290" s="99"/>
      <c r="H290" s="97"/>
      <c r="I290" s="97"/>
      <c r="J290" s="97"/>
      <c r="K290" s="97"/>
      <c r="L290" s="97"/>
      <c r="M290" s="97"/>
      <c r="N290" s="100">
        <f>ROUND(E290,2)</f>
        <v>25</v>
      </c>
    </row>
    <row r="291" spans="1:14" ht="12.75">
      <c r="A291" s="80"/>
      <c r="B291" s="81"/>
      <c r="C291" s="82"/>
      <c r="D291" s="88"/>
      <c r="E291" s="83"/>
      <c r="F291" s="102"/>
      <c r="G291" s="99"/>
      <c r="H291" s="97"/>
      <c r="I291" s="97"/>
      <c r="J291" s="97"/>
      <c r="K291" s="97"/>
      <c r="L291" s="97"/>
      <c r="M291" s="97"/>
      <c r="N291" s="100"/>
    </row>
    <row r="292" spans="1:14" ht="12.75">
      <c r="A292" s="80"/>
      <c r="B292" s="81" t="s">
        <v>194</v>
      </c>
      <c r="C292" s="82" t="s">
        <v>112</v>
      </c>
      <c r="D292" s="88" t="s">
        <v>28</v>
      </c>
      <c r="E292" s="83"/>
      <c r="F292" s="102"/>
      <c r="G292" s="99"/>
      <c r="H292" s="97"/>
      <c r="I292" s="97"/>
      <c r="J292" s="97"/>
      <c r="K292" s="97"/>
      <c r="L292" s="97"/>
      <c r="M292" s="97"/>
      <c r="N292" s="160">
        <f>ROUND(SUM(N293),2)</f>
        <v>3</v>
      </c>
    </row>
    <row r="293" spans="1:14" ht="12.75">
      <c r="A293" s="80"/>
      <c r="B293" s="81"/>
      <c r="C293" s="82"/>
      <c r="D293" s="88"/>
      <c r="E293" s="83">
        <v>3</v>
      </c>
      <c r="F293" s="102"/>
      <c r="G293" s="99"/>
      <c r="H293" s="97"/>
      <c r="I293" s="97"/>
      <c r="J293" s="97"/>
      <c r="K293" s="97"/>
      <c r="L293" s="97"/>
      <c r="M293" s="97"/>
      <c r="N293" s="100">
        <f>ROUND(E293,3)</f>
        <v>3</v>
      </c>
    </row>
    <row r="294" spans="1:14" ht="12.75">
      <c r="A294" s="80"/>
      <c r="B294" s="81"/>
      <c r="C294" s="82"/>
      <c r="D294" s="88"/>
      <c r="E294" s="83"/>
      <c r="F294" s="102"/>
      <c r="G294" s="99"/>
      <c r="H294" s="97"/>
      <c r="I294" s="97"/>
      <c r="J294" s="97"/>
      <c r="K294" s="97"/>
      <c r="L294" s="97"/>
      <c r="M294" s="97"/>
      <c r="N294" s="101"/>
    </row>
    <row r="295" spans="1:14" ht="45">
      <c r="A295" s="80" t="s">
        <v>113</v>
      </c>
      <c r="B295" s="81" t="s">
        <v>195</v>
      </c>
      <c r="C295" s="82" t="s">
        <v>161</v>
      </c>
      <c r="D295" s="88" t="s">
        <v>34</v>
      </c>
      <c r="E295" s="83"/>
      <c r="F295" s="102"/>
      <c r="G295" s="99"/>
      <c r="H295" s="97"/>
      <c r="I295" s="97"/>
      <c r="J295" s="97"/>
      <c r="K295" s="97"/>
      <c r="L295" s="97"/>
      <c r="M295" s="97"/>
      <c r="N295" s="160">
        <f>ROUND(SUM(N296),2)</f>
        <v>1</v>
      </c>
    </row>
    <row r="296" spans="1:14" ht="12.75">
      <c r="A296" s="80"/>
      <c r="B296" s="81"/>
      <c r="C296" s="82" t="s">
        <v>116</v>
      </c>
      <c r="D296" s="88"/>
      <c r="E296" s="83"/>
      <c r="F296" s="84"/>
      <c r="G296" s="85"/>
      <c r="H296" s="85"/>
      <c r="I296" s="85"/>
      <c r="J296" s="85"/>
      <c r="K296" s="85"/>
      <c r="L296" s="85">
        <v>1</v>
      </c>
      <c r="M296" s="85"/>
      <c r="N296" s="23">
        <f>ROUND(L296,2)</f>
        <v>1</v>
      </c>
    </row>
    <row r="297" spans="1:14" ht="12.75">
      <c r="A297" s="80"/>
      <c r="B297" s="81"/>
      <c r="C297" s="82"/>
      <c r="D297" s="88"/>
      <c r="E297" s="83"/>
      <c r="F297" s="84"/>
      <c r="G297" s="85"/>
      <c r="H297" s="85"/>
      <c r="I297" s="85"/>
      <c r="J297" s="85"/>
      <c r="K297" s="85"/>
      <c r="L297" s="85"/>
      <c r="M297" s="85"/>
      <c r="N297" s="23"/>
    </row>
    <row r="298" spans="1:14" ht="90">
      <c r="A298" s="80" t="s">
        <v>117</v>
      </c>
      <c r="B298" s="81" t="s">
        <v>196</v>
      </c>
      <c r="C298" s="82" t="s">
        <v>118</v>
      </c>
      <c r="D298" s="88" t="s">
        <v>56</v>
      </c>
      <c r="E298" s="83"/>
      <c r="F298" s="102"/>
      <c r="G298" s="99"/>
      <c r="H298" s="97"/>
      <c r="I298" s="97"/>
      <c r="J298" s="97"/>
      <c r="K298" s="97"/>
      <c r="L298" s="97"/>
      <c r="M298" s="97"/>
      <c r="N298" s="160">
        <f>ROUND(SUM(N299:N300),2)</f>
        <v>0.42</v>
      </c>
    </row>
    <row r="299" spans="1:14" ht="12.75">
      <c r="A299" s="80"/>
      <c r="B299" s="81"/>
      <c r="C299" s="82" t="s">
        <v>114</v>
      </c>
      <c r="D299" s="88"/>
      <c r="E299" s="83">
        <v>3</v>
      </c>
      <c r="F299" s="84"/>
      <c r="G299" s="85"/>
      <c r="H299" s="85">
        <v>0.3</v>
      </c>
      <c r="I299" s="85">
        <v>0.3</v>
      </c>
      <c r="J299" s="85">
        <v>1</v>
      </c>
      <c r="K299" s="85"/>
      <c r="L299" s="85"/>
      <c r="M299" s="85"/>
      <c r="N299" s="23">
        <f>ROUND(E299*H299*I299*J299,2)</f>
        <v>0.27</v>
      </c>
    </row>
    <row r="300" spans="1:14" ht="12.75">
      <c r="A300" s="80"/>
      <c r="B300" s="81"/>
      <c r="C300" s="82" t="s">
        <v>120</v>
      </c>
      <c r="D300" s="88"/>
      <c r="E300" s="83"/>
      <c r="F300" s="84"/>
      <c r="G300" s="85"/>
      <c r="H300" s="85">
        <v>7.5</v>
      </c>
      <c r="I300" s="85">
        <v>0.2</v>
      </c>
      <c r="J300" s="85">
        <v>0.1</v>
      </c>
      <c r="K300" s="85"/>
      <c r="L300" s="85"/>
      <c r="M300" s="85"/>
      <c r="N300" s="23">
        <f>ROUND(H300*I300*J300,2)</f>
        <v>0.15</v>
      </c>
    </row>
    <row r="301" spans="1:14" ht="12.75">
      <c r="A301" s="80"/>
      <c r="B301" s="81"/>
      <c r="C301" s="82"/>
      <c r="D301" s="88"/>
      <c r="E301" s="83"/>
      <c r="F301" s="84"/>
      <c r="G301" s="85"/>
      <c r="H301" s="85"/>
      <c r="I301" s="85"/>
      <c r="J301" s="85"/>
      <c r="K301" s="85"/>
      <c r="L301" s="85"/>
      <c r="M301" s="85"/>
      <c r="N301" s="23"/>
    </row>
    <row r="302" spans="1:14" ht="14.25" customHeight="1">
      <c r="A302" s="80" t="s">
        <v>125</v>
      </c>
      <c r="B302" s="81" t="s">
        <v>197</v>
      </c>
      <c r="C302" s="82" t="s">
        <v>124</v>
      </c>
      <c r="D302" s="88" t="s">
        <v>34</v>
      </c>
      <c r="E302" s="83"/>
      <c r="F302" s="98"/>
      <c r="G302" s="99"/>
      <c r="H302" s="97"/>
      <c r="I302" s="97"/>
      <c r="J302" s="97"/>
      <c r="K302" s="97"/>
      <c r="L302" s="97"/>
      <c r="M302" s="97"/>
      <c r="N302" s="160">
        <f>ROUND(SUM(N303:N304),2)</f>
        <v>396.28</v>
      </c>
    </row>
    <row r="303" spans="1:14" ht="14.25" customHeight="1">
      <c r="A303" s="80"/>
      <c r="B303" s="81"/>
      <c r="C303" s="82" t="s">
        <v>162</v>
      </c>
      <c r="D303" s="88"/>
      <c r="E303" s="83"/>
      <c r="F303" s="98"/>
      <c r="G303" s="99"/>
      <c r="H303" s="97"/>
      <c r="I303" s="97"/>
      <c r="J303" s="97"/>
      <c r="K303" s="97"/>
      <c r="L303" s="97">
        <v>200</v>
      </c>
      <c r="M303" s="97"/>
      <c r="N303" s="103">
        <f>ROUND(L303,2)</f>
        <v>200</v>
      </c>
    </row>
    <row r="304" spans="1:14" ht="14.25" customHeight="1">
      <c r="A304" s="80"/>
      <c r="B304" s="81"/>
      <c r="C304" s="82" t="s">
        <v>123</v>
      </c>
      <c r="D304" s="88"/>
      <c r="E304" s="83"/>
      <c r="F304" s="98"/>
      <c r="G304" s="99"/>
      <c r="H304" s="97"/>
      <c r="I304" s="97"/>
      <c r="J304" s="97"/>
      <c r="K304" s="97"/>
      <c r="L304" s="97">
        <v>196.28</v>
      </c>
      <c r="M304" s="97"/>
      <c r="N304" s="103">
        <f>ROUND(L304,2)</f>
        <v>196.28</v>
      </c>
    </row>
    <row r="305" spans="1:14" ht="14.25" customHeight="1">
      <c r="A305" s="80"/>
      <c r="B305" s="81"/>
      <c r="C305" s="82"/>
      <c r="D305" s="88"/>
      <c r="E305" s="83"/>
      <c r="F305" s="98"/>
      <c r="G305" s="99"/>
      <c r="H305" s="97"/>
      <c r="I305" s="97"/>
      <c r="J305" s="97"/>
      <c r="K305" s="97"/>
      <c r="L305" s="97"/>
      <c r="M305" s="97"/>
      <c r="N305" s="103"/>
    </row>
    <row r="306" spans="1:14" ht="45">
      <c r="A306" s="80" t="s">
        <v>126</v>
      </c>
      <c r="B306" s="81" t="s">
        <v>198</v>
      </c>
      <c r="C306" s="82" t="s">
        <v>127</v>
      </c>
      <c r="D306" s="88" t="s">
        <v>34</v>
      </c>
      <c r="E306" s="83"/>
      <c r="F306" s="98"/>
      <c r="G306" s="99"/>
      <c r="H306" s="97"/>
      <c r="I306" s="97"/>
      <c r="J306" s="97"/>
      <c r="K306" s="97"/>
      <c r="L306" s="97"/>
      <c r="M306" s="97"/>
      <c r="N306" s="160">
        <f>ROUND(SUM(N307:N311),2)</f>
        <v>359.48</v>
      </c>
    </row>
    <row r="307" spans="1:14" ht="12.75">
      <c r="A307" s="80"/>
      <c r="B307" s="81"/>
      <c r="C307" s="82" t="s">
        <v>114</v>
      </c>
      <c r="D307" s="88"/>
      <c r="E307" s="83">
        <v>25</v>
      </c>
      <c r="F307" s="98"/>
      <c r="G307" s="99"/>
      <c r="H307" s="97"/>
      <c r="I307" s="97"/>
      <c r="J307" s="97"/>
      <c r="K307" s="97"/>
      <c r="L307" s="97">
        <v>0.962</v>
      </c>
      <c r="M307" s="97"/>
      <c r="N307" s="103">
        <f>ROUND(E307*L307,2)</f>
        <v>24.05</v>
      </c>
    </row>
    <row r="308" spans="1:14" ht="12.75">
      <c r="A308" s="80"/>
      <c r="B308" s="81"/>
      <c r="C308" s="82" t="s">
        <v>110</v>
      </c>
      <c r="D308" s="88"/>
      <c r="E308" s="83">
        <v>25</v>
      </c>
      <c r="F308" s="84"/>
      <c r="G308" s="85"/>
      <c r="H308" s="85"/>
      <c r="I308" s="85"/>
      <c r="J308" s="85"/>
      <c r="K308" s="85"/>
      <c r="L308" s="153">
        <v>0.225</v>
      </c>
      <c r="M308" s="153"/>
      <c r="N308" s="23">
        <f>ROUND(E308*L308,2)</f>
        <v>5.63</v>
      </c>
    </row>
    <row r="309" spans="1:14" ht="12.75">
      <c r="A309" s="4"/>
      <c r="B309" s="77"/>
      <c r="C309" s="82" t="s">
        <v>103</v>
      </c>
      <c r="D309" s="88"/>
      <c r="E309" s="83">
        <v>185</v>
      </c>
      <c r="F309" s="84">
        <v>3</v>
      </c>
      <c r="G309" s="85"/>
      <c r="H309" s="85"/>
      <c r="I309" s="85"/>
      <c r="J309" s="85"/>
      <c r="K309" s="85"/>
      <c r="L309" s="85">
        <v>0.36</v>
      </c>
      <c r="M309" s="85"/>
      <c r="N309" s="23">
        <f>ROUND(E309*F309*L309,2)</f>
        <v>199.8</v>
      </c>
    </row>
    <row r="310" spans="1:14" ht="12.75">
      <c r="A310" s="80"/>
      <c r="B310" s="81"/>
      <c r="C310" s="82" t="s">
        <v>120</v>
      </c>
      <c r="D310" s="88"/>
      <c r="E310" s="83"/>
      <c r="F310" s="84">
        <v>2</v>
      </c>
      <c r="G310" s="85"/>
      <c r="H310" s="85">
        <v>100</v>
      </c>
      <c r="I310" s="85"/>
      <c r="J310" s="85"/>
      <c r="K310" s="85"/>
      <c r="L310" s="85">
        <v>0.3</v>
      </c>
      <c r="M310" s="85"/>
      <c r="N310" s="23">
        <f>ROUND(F310*H310*L310,2)</f>
        <v>60</v>
      </c>
    </row>
    <row r="311" spans="1:14" ht="12.75">
      <c r="A311" s="80"/>
      <c r="B311" s="81"/>
      <c r="C311" s="82" t="s">
        <v>129</v>
      </c>
      <c r="D311" s="88"/>
      <c r="E311" s="83"/>
      <c r="F311" s="84"/>
      <c r="G311" s="85"/>
      <c r="H311" s="85">
        <v>100</v>
      </c>
      <c r="I311" s="85"/>
      <c r="J311" s="85"/>
      <c r="K311" s="85"/>
      <c r="L311" s="85">
        <v>0.7</v>
      </c>
      <c r="M311" s="85"/>
      <c r="N311" s="23">
        <f>ROUND(H311*L311,2)</f>
        <v>70</v>
      </c>
    </row>
    <row r="312" spans="1:14" ht="12.75">
      <c r="A312" s="80"/>
      <c r="B312" s="81"/>
      <c r="C312" s="82"/>
      <c r="D312" s="88"/>
      <c r="E312" s="83"/>
      <c r="F312" s="84"/>
      <c r="G312" s="85"/>
      <c r="H312" s="85"/>
      <c r="I312" s="85"/>
      <c r="J312" s="85"/>
      <c r="K312" s="85"/>
      <c r="L312" s="85"/>
      <c r="M312" s="85"/>
      <c r="N312" s="23"/>
    </row>
    <row r="313" spans="1:14" ht="101.25">
      <c r="A313" s="80" t="s">
        <v>139</v>
      </c>
      <c r="B313" s="81" t="s">
        <v>199</v>
      </c>
      <c r="C313" s="82" t="s">
        <v>140</v>
      </c>
      <c r="D313" s="88" t="s">
        <v>28</v>
      </c>
      <c r="E313" s="83"/>
      <c r="F313" s="98"/>
      <c r="G313" s="97"/>
      <c r="H313" s="97"/>
      <c r="I313" s="97"/>
      <c r="J313" s="97"/>
      <c r="K313" s="97"/>
      <c r="L313" s="97"/>
      <c r="M313" s="97"/>
      <c r="N313" s="160">
        <f>ROUND(SUM(N314),2)</f>
        <v>8</v>
      </c>
    </row>
    <row r="314" spans="1:14" ht="12.75">
      <c r="A314" s="80"/>
      <c r="B314" s="81"/>
      <c r="C314" s="82"/>
      <c r="D314" s="88"/>
      <c r="E314" s="83">
        <v>8</v>
      </c>
      <c r="F314" s="98"/>
      <c r="G314" s="97"/>
      <c r="H314" s="97"/>
      <c r="I314" s="97"/>
      <c r="J314" s="97"/>
      <c r="K314" s="97"/>
      <c r="L314" s="97"/>
      <c r="M314" s="97"/>
      <c r="N314" s="100">
        <f>ROUND(E314,2)</f>
        <v>8</v>
      </c>
    </row>
    <row r="315" spans="1:14" ht="12.75">
      <c r="A315" s="80"/>
      <c r="B315" s="81"/>
      <c r="C315" s="82"/>
      <c r="D315" s="88"/>
      <c r="E315" s="83"/>
      <c r="F315" s="98"/>
      <c r="G315" s="97"/>
      <c r="H315" s="97"/>
      <c r="I315" s="97"/>
      <c r="J315" s="97"/>
      <c r="K315" s="97"/>
      <c r="L315" s="97"/>
      <c r="M315" s="97"/>
      <c r="N315" s="100"/>
    </row>
    <row r="316" spans="1:14" ht="33.75">
      <c r="A316" s="80" t="s">
        <v>216</v>
      </c>
      <c r="B316" s="81" t="s">
        <v>200</v>
      </c>
      <c r="C316" s="82" t="s">
        <v>213</v>
      </c>
      <c r="D316" s="88" t="s">
        <v>56</v>
      </c>
      <c r="E316" s="83"/>
      <c r="F316" s="84"/>
      <c r="G316" s="85"/>
      <c r="H316" s="85"/>
      <c r="I316" s="85"/>
      <c r="J316" s="85"/>
      <c r="K316" s="85"/>
      <c r="L316" s="85"/>
      <c r="M316" s="85"/>
      <c r="N316" s="160">
        <f>ROUND(SUM(N317:N318),2)</f>
        <v>0.28</v>
      </c>
    </row>
    <row r="317" spans="1:14" ht="12.75">
      <c r="A317" s="80"/>
      <c r="B317" s="81"/>
      <c r="C317" s="27" t="s">
        <v>264</v>
      </c>
      <c r="D317" s="88"/>
      <c r="E317" s="83"/>
      <c r="F317" s="84"/>
      <c r="G317" s="85"/>
      <c r="H317" s="85"/>
      <c r="I317" s="85"/>
      <c r="J317" s="85">
        <v>0.05</v>
      </c>
      <c r="K317" s="85"/>
      <c r="L317" s="85">
        <f>N280</f>
        <v>4</v>
      </c>
      <c r="M317" s="85"/>
      <c r="N317" s="23">
        <f>ROUND(J317*L317,2)</f>
        <v>0.2</v>
      </c>
    </row>
    <row r="318" spans="1:14" ht="12.75">
      <c r="A318" s="80"/>
      <c r="B318" s="81"/>
      <c r="C318" s="27" t="s">
        <v>257</v>
      </c>
      <c r="D318" s="88"/>
      <c r="E318" s="83"/>
      <c r="F318" s="84"/>
      <c r="G318" s="85"/>
      <c r="H318" s="85"/>
      <c r="I318" s="85"/>
      <c r="J318" s="85">
        <v>0.02</v>
      </c>
      <c r="K318" s="85"/>
      <c r="L318" s="85">
        <f>N277</f>
        <v>4</v>
      </c>
      <c r="M318" s="85"/>
      <c r="N318" s="23">
        <f>ROUND(J318*L318,2)</f>
        <v>0.08</v>
      </c>
    </row>
    <row r="319" spans="1:14" ht="12.75">
      <c r="A319" s="80"/>
      <c r="B319" s="81"/>
      <c r="C319" s="82"/>
      <c r="D319" s="88"/>
      <c r="E319" s="83"/>
      <c r="F319" s="84"/>
      <c r="G319" s="97"/>
      <c r="H319" s="97"/>
      <c r="I319" s="97"/>
      <c r="J319" s="97"/>
      <c r="K319" s="97"/>
      <c r="L319" s="97"/>
      <c r="M319" s="97"/>
      <c r="N319" s="100"/>
    </row>
    <row r="320" spans="1:14" ht="67.5">
      <c r="A320" s="80" t="s">
        <v>141</v>
      </c>
      <c r="B320" s="81" t="s">
        <v>201</v>
      </c>
      <c r="C320" s="82" t="s">
        <v>143</v>
      </c>
      <c r="D320" s="88" t="s">
        <v>28</v>
      </c>
      <c r="E320" s="83"/>
      <c r="F320" s="84"/>
      <c r="G320" s="97"/>
      <c r="H320" s="97"/>
      <c r="I320" s="97"/>
      <c r="J320" s="97"/>
      <c r="K320" s="97"/>
      <c r="L320" s="97"/>
      <c r="M320" s="97"/>
      <c r="N320" s="160">
        <f>ROUND(SUM(N321),2)</f>
        <v>1</v>
      </c>
    </row>
    <row r="321" spans="1:14" ht="12.75">
      <c r="A321" s="80"/>
      <c r="B321" s="81"/>
      <c r="C321" s="82" t="s">
        <v>258</v>
      </c>
      <c r="D321" s="88"/>
      <c r="E321" s="83">
        <v>1</v>
      </c>
      <c r="F321" s="84"/>
      <c r="G321" s="97"/>
      <c r="H321" s="97">
        <v>1</v>
      </c>
      <c r="I321" s="97"/>
      <c r="J321" s="97"/>
      <c r="K321" s="97"/>
      <c r="L321" s="97"/>
      <c r="M321" s="97"/>
      <c r="N321" s="100">
        <f>ROUND(E321,2)</f>
        <v>1</v>
      </c>
    </row>
    <row r="322" spans="1:14" ht="12.75">
      <c r="A322" s="80"/>
      <c r="B322" s="81"/>
      <c r="C322" s="82"/>
      <c r="D322" s="88"/>
      <c r="E322" s="83"/>
      <c r="F322" s="84"/>
      <c r="G322" s="97"/>
      <c r="H322" s="97"/>
      <c r="I322" s="97"/>
      <c r="J322" s="97"/>
      <c r="K322" s="97"/>
      <c r="L322" s="97"/>
      <c r="M322" s="97"/>
      <c r="N322" s="100"/>
    </row>
    <row r="323" spans="1:14" ht="56.25">
      <c r="A323" s="80" t="s">
        <v>265</v>
      </c>
      <c r="B323" s="81" t="s">
        <v>285</v>
      </c>
      <c r="C323" s="82" t="s">
        <v>266</v>
      </c>
      <c r="D323" s="88" t="s">
        <v>34</v>
      </c>
      <c r="E323" s="83"/>
      <c r="F323" s="84"/>
      <c r="G323" s="97"/>
      <c r="H323" s="97"/>
      <c r="I323" s="97"/>
      <c r="J323" s="97"/>
      <c r="K323" s="97"/>
      <c r="L323" s="97"/>
      <c r="M323" s="97"/>
      <c r="N323" s="160">
        <f>ROUND(SUM(N324),2)</f>
        <v>42</v>
      </c>
    </row>
    <row r="324" spans="1:14" ht="12.75">
      <c r="A324" s="80"/>
      <c r="B324" s="81"/>
      <c r="C324" s="82" t="s">
        <v>269</v>
      </c>
      <c r="D324" s="88"/>
      <c r="E324" s="83"/>
      <c r="F324" s="84">
        <v>3.5</v>
      </c>
      <c r="G324" s="97"/>
      <c r="H324" s="97">
        <v>3</v>
      </c>
      <c r="I324" s="97">
        <v>4</v>
      </c>
      <c r="J324" s="97"/>
      <c r="K324" s="97"/>
      <c r="L324" s="97"/>
      <c r="M324" s="97"/>
      <c r="N324" s="100">
        <f>ROUND(F324*H324*I324,2)</f>
        <v>42</v>
      </c>
    </row>
    <row r="325" spans="1:14" ht="12.75">
      <c r="A325" s="80"/>
      <c r="B325" s="81"/>
      <c r="C325" s="82"/>
      <c r="D325" s="88"/>
      <c r="E325" s="83"/>
      <c r="F325" s="84"/>
      <c r="G325" s="97"/>
      <c r="H325" s="97"/>
      <c r="I325" s="97"/>
      <c r="J325" s="97"/>
      <c r="K325" s="97"/>
      <c r="L325" s="97"/>
      <c r="M325" s="97"/>
      <c r="N325" s="100"/>
    </row>
    <row r="326" spans="1:14" ht="22.5">
      <c r="A326" s="173" t="s">
        <v>267</v>
      </c>
      <c r="B326" s="167" t="s">
        <v>288</v>
      </c>
      <c r="C326" s="174" t="s">
        <v>268</v>
      </c>
      <c r="D326" s="172" t="s">
        <v>34</v>
      </c>
      <c r="E326" s="175"/>
      <c r="F326" s="176"/>
      <c r="G326" s="183"/>
      <c r="H326" s="183"/>
      <c r="I326" s="183"/>
      <c r="J326" s="183"/>
      <c r="K326" s="183"/>
      <c r="L326" s="183"/>
      <c r="M326" s="183"/>
      <c r="N326" s="186">
        <f>ROUND(SUM(N327),2)</f>
        <v>42</v>
      </c>
    </row>
    <row r="327" spans="1:14" ht="12.75">
      <c r="A327" s="80"/>
      <c r="B327" s="81"/>
      <c r="C327" s="82" t="s">
        <v>269</v>
      </c>
      <c r="D327" s="88"/>
      <c r="E327" s="83"/>
      <c r="F327" s="84">
        <v>3.5</v>
      </c>
      <c r="G327" s="97"/>
      <c r="H327" s="97">
        <v>3</v>
      </c>
      <c r="I327" s="97">
        <v>4</v>
      </c>
      <c r="J327" s="97"/>
      <c r="K327" s="97"/>
      <c r="L327" s="97"/>
      <c r="M327" s="97"/>
      <c r="N327" s="100">
        <f>ROUND(F327*H327*I327,2)</f>
        <v>42</v>
      </c>
    </row>
    <row r="328" spans="1:14" ht="12.75">
      <c r="A328" s="80"/>
      <c r="B328" s="81"/>
      <c r="C328" s="82"/>
      <c r="D328" s="88"/>
      <c r="E328" s="83"/>
      <c r="F328" s="84"/>
      <c r="G328" s="97"/>
      <c r="H328" s="97"/>
      <c r="I328" s="97"/>
      <c r="J328" s="97"/>
      <c r="K328" s="97"/>
      <c r="L328" s="97"/>
      <c r="M328" s="97"/>
      <c r="N328" s="100"/>
    </row>
    <row r="329" spans="1:14" ht="67.5">
      <c r="A329" s="80" t="s">
        <v>157</v>
      </c>
      <c r="B329" s="81" t="s">
        <v>290</v>
      </c>
      <c r="C329" s="82" t="s">
        <v>204</v>
      </c>
      <c r="D329" s="88" t="s">
        <v>34</v>
      </c>
      <c r="E329" s="83"/>
      <c r="F329" s="84"/>
      <c r="G329" s="85"/>
      <c r="H329" s="85"/>
      <c r="I329" s="85"/>
      <c r="J329" s="85"/>
      <c r="K329" s="85"/>
      <c r="L329" s="85"/>
      <c r="M329" s="85"/>
      <c r="N329" s="160">
        <f>ROUND(SUM(N330),2)</f>
        <v>12.86</v>
      </c>
    </row>
    <row r="330" spans="1:14" ht="12.75">
      <c r="A330" s="158"/>
      <c r="B330" s="156"/>
      <c r="C330" s="157"/>
      <c r="D330" s="25"/>
      <c r="E330" s="83">
        <v>9</v>
      </c>
      <c r="F330" s="84">
        <v>2.5</v>
      </c>
      <c r="G330" s="85"/>
      <c r="H330" s="85">
        <v>3.64</v>
      </c>
      <c r="I330" s="153">
        <v>0.157</v>
      </c>
      <c r="J330" s="85"/>
      <c r="K330" s="85"/>
      <c r="L330" s="85"/>
      <c r="M330" s="85"/>
      <c r="N330" s="23">
        <f>ROUND(E330*F330*H330*I330,2)</f>
        <v>12.86</v>
      </c>
    </row>
    <row r="331" spans="1:14" ht="12.75">
      <c r="A331" s="158"/>
      <c r="B331" s="156"/>
      <c r="C331" s="157"/>
      <c r="D331" s="25"/>
      <c r="E331" s="83"/>
      <c r="F331" s="84"/>
      <c r="G331" s="85"/>
      <c r="H331" s="85"/>
      <c r="I331" s="153"/>
      <c r="J331" s="85"/>
      <c r="K331" s="85"/>
      <c r="L331" s="85"/>
      <c r="M331" s="85"/>
      <c r="N331" s="23"/>
    </row>
    <row r="332" spans="1:14" ht="56.25">
      <c r="A332" s="80" t="s">
        <v>368</v>
      </c>
      <c r="B332" s="81" t="s">
        <v>373</v>
      </c>
      <c r="C332" s="82" t="s">
        <v>369</v>
      </c>
      <c r="D332" s="88" t="s">
        <v>34</v>
      </c>
      <c r="E332" s="83"/>
      <c r="F332" s="84"/>
      <c r="G332" s="85"/>
      <c r="H332" s="85"/>
      <c r="I332" s="85"/>
      <c r="J332" s="85"/>
      <c r="K332" s="85"/>
      <c r="L332" s="85"/>
      <c r="M332" s="85"/>
      <c r="N332" s="160">
        <f>ROUND(SUM(N333:N334),2)</f>
        <v>150</v>
      </c>
    </row>
    <row r="333" spans="1:14" ht="12.75">
      <c r="A333" s="4"/>
      <c r="B333" s="26"/>
      <c r="C333" s="27"/>
      <c r="D333" s="88"/>
      <c r="E333" s="83"/>
      <c r="F333" s="84"/>
      <c r="G333" s="85"/>
      <c r="H333" s="85"/>
      <c r="I333" s="85"/>
      <c r="J333" s="85">
        <v>1.5</v>
      </c>
      <c r="K333" s="85">
        <v>100</v>
      </c>
      <c r="L333" s="85"/>
      <c r="M333" s="85"/>
      <c r="N333" s="23">
        <f>ROUND(J333*K333,2)</f>
        <v>150</v>
      </c>
    </row>
    <row r="334" spans="1:14" ht="12.75">
      <c r="A334" s="80"/>
      <c r="B334" s="81"/>
      <c r="C334" s="82"/>
      <c r="D334" s="88"/>
      <c r="E334" s="83"/>
      <c r="F334" s="84"/>
      <c r="G334" s="97"/>
      <c r="H334" s="97"/>
      <c r="I334" s="97"/>
      <c r="J334" s="97"/>
      <c r="K334" s="97"/>
      <c r="L334" s="97"/>
      <c r="M334" s="97"/>
      <c r="N334" s="100"/>
    </row>
    <row r="335" spans="1:14" ht="12.75">
      <c r="A335" s="4"/>
      <c r="B335" s="77" t="s">
        <v>340</v>
      </c>
      <c r="C335" s="78" t="s">
        <v>202</v>
      </c>
      <c r="D335" s="25"/>
      <c r="E335" s="83"/>
      <c r="F335" s="102"/>
      <c r="G335" s="99"/>
      <c r="H335" s="97"/>
      <c r="I335" s="97"/>
      <c r="J335" s="97"/>
      <c r="K335" s="97"/>
      <c r="L335" s="97"/>
      <c r="M335" s="97"/>
      <c r="N335" s="100"/>
    </row>
    <row r="336" spans="1:14" ht="47.25" customHeight="1">
      <c r="A336" s="80" t="s">
        <v>86</v>
      </c>
      <c r="B336" s="81" t="s">
        <v>341</v>
      </c>
      <c r="C336" s="82" t="s">
        <v>93</v>
      </c>
      <c r="D336" s="88" t="s">
        <v>34</v>
      </c>
      <c r="E336" s="83"/>
      <c r="F336" s="98"/>
      <c r="G336" s="99"/>
      <c r="H336" s="97"/>
      <c r="I336" s="97"/>
      <c r="J336" s="97"/>
      <c r="K336" s="97"/>
      <c r="L336" s="97"/>
      <c r="M336" s="97"/>
      <c r="N336" s="160">
        <f>ROUND(SUM(N337:N338),2)</f>
        <v>11.28</v>
      </c>
    </row>
    <row r="337" spans="1:14" ht="12.75">
      <c r="A337" s="80"/>
      <c r="B337" s="81"/>
      <c r="C337" s="82" t="s">
        <v>211</v>
      </c>
      <c r="D337" s="88"/>
      <c r="E337" s="83"/>
      <c r="F337" s="98"/>
      <c r="G337" s="99"/>
      <c r="H337" s="97"/>
      <c r="I337" s="97"/>
      <c r="J337" s="97"/>
      <c r="K337" s="97"/>
      <c r="L337" s="97">
        <v>10</v>
      </c>
      <c r="M337" s="97"/>
      <c r="N337" s="103">
        <f>ROUND(L337,2)</f>
        <v>10</v>
      </c>
    </row>
    <row r="338" spans="1:14" ht="12.75">
      <c r="A338" s="80"/>
      <c r="B338" s="81"/>
      <c r="C338" s="82" t="s">
        <v>270</v>
      </c>
      <c r="D338" s="88"/>
      <c r="E338" s="83">
        <v>8</v>
      </c>
      <c r="F338" s="98"/>
      <c r="G338" s="99"/>
      <c r="H338" s="97">
        <v>0.4</v>
      </c>
      <c r="I338" s="97">
        <v>0.4</v>
      </c>
      <c r="J338" s="97"/>
      <c r="K338" s="97"/>
      <c r="L338" s="97"/>
      <c r="M338" s="97"/>
      <c r="N338" s="103">
        <f>ROUND(E338*H338*I338,3)</f>
        <v>1.28</v>
      </c>
    </row>
    <row r="339" spans="1:14" ht="12.75">
      <c r="A339" s="80"/>
      <c r="B339" s="81"/>
      <c r="C339" s="82"/>
      <c r="D339" s="88"/>
      <c r="E339" s="83"/>
      <c r="F339" s="98"/>
      <c r="G339" s="99"/>
      <c r="H339" s="97"/>
      <c r="I339" s="97"/>
      <c r="J339" s="97"/>
      <c r="K339" s="97"/>
      <c r="L339" s="97"/>
      <c r="M339" s="97"/>
      <c r="N339" s="103"/>
    </row>
    <row r="340" spans="1:14" ht="45">
      <c r="A340" s="80" t="s">
        <v>84</v>
      </c>
      <c r="B340" s="81" t="s">
        <v>342</v>
      </c>
      <c r="C340" s="82" t="s">
        <v>85</v>
      </c>
      <c r="D340" s="88" t="s">
        <v>34</v>
      </c>
      <c r="E340" s="83"/>
      <c r="F340" s="84"/>
      <c r="G340" s="85"/>
      <c r="H340" s="85"/>
      <c r="I340" s="85"/>
      <c r="J340" s="85"/>
      <c r="K340" s="85"/>
      <c r="L340" s="85"/>
      <c r="M340" s="85"/>
      <c r="N340" s="160">
        <f>ROUND(SUM(N341:N342),2)</f>
        <v>11.28</v>
      </c>
    </row>
    <row r="341" spans="1:14" ht="12.75">
      <c r="A341" s="80"/>
      <c r="B341" s="81"/>
      <c r="C341" s="82" t="s">
        <v>211</v>
      </c>
      <c r="D341" s="88"/>
      <c r="E341" s="83"/>
      <c r="F341" s="98"/>
      <c r="G341" s="99"/>
      <c r="H341" s="97"/>
      <c r="I341" s="97"/>
      <c r="J341" s="97"/>
      <c r="K341" s="97"/>
      <c r="L341" s="97">
        <v>10</v>
      </c>
      <c r="M341" s="97"/>
      <c r="N341" s="103">
        <f>ROUND(L341,2)</f>
        <v>10</v>
      </c>
    </row>
    <row r="342" spans="1:14" ht="12.75">
      <c r="A342" s="80"/>
      <c r="B342" s="81"/>
      <c r="C342" s="82" t="s">
        <v>270</v>
      </c>
      <c r="D342" s="88"/>
      <c r="E342" s="83">
        <v>8</v>
      </c>
      <c r="F342" s="98"/>
      <c r="G342" s="99"/>
      <c r="H342" s="97">
        <v>0.4</v>
      </c>
      <c r="I342" s="97">
        <v>0.4</v>
      </c>
      <c r="J342" s="97"/>
      <c r="K342" s="97"/>
      <c r="L342" s="97"/>
      <c r="M342" s="97"/>
      <c r="N342" s="103">
        <f>ROUND(E342*H342*I342,3)</f>
        <v>1.28</v>
      </c>
    </row>
    <row r="343" spans="1:14" ht="12.75">
      <c r="A343" s="80"/>
      <c r="B343" s="81"/>
      <c r="C343" s="82"/>
      <c r="D343" s="88"/>
      <c r="E343" s="83"/>
      <c r="F343" s="98"/>
      <c r="G343" s="99"/>
      <c r="H343" s="97"/>
      <c r="I343" s="97"/>
      <c r="J343" s="97"/>
      <c r="K343" s="97"/>
      <c r="L343" s="97"/>
      <c r="M343" s="97"/>
      <c r="N343" s="103"/>
    </row>
    <row r="344" spans="1:14" ht="33.75">
      <c r="A344" s="80" t="s">
        <v>90</v>
      </c>
      <c r="B344" s="81" t="s">
        <v>343</v>
      </c>
      <c r="C344" s="82" t="s">
        <v>95</v>
      </c>
      <c r="D344" s="88" t="s">
        <v>34</v>
      </c>
      <c r="E344" s="83"/>
      <c r="F344" s="98"/>
      <c r="G344" s="97"/>
      <c r="H344" s="97"/>
      <c r="I344" s="97"/>
      <c r="J344" s="97"/>
      <c r="K344" s="97"/>
      <c r="L344" s="97"/>
      <c r="M344" s="97"/>
      <c r="N344" s="160">
        <f>ROUND(SUM(N345:N346),2)</f>
        <v>10</v>
      </c>
    </row>
    <row r="345" spans="1:14" ht="12.75">
      <c r="A345" s="80"/>
      <c r="B345" s="81"/>
      <c r="C345" s="82" t="s">
        <v>211</v>
      </c>
      <c r="D345" s="88"/>
      <c r="E345" s="83"/>
      <c r="F345" s="98"/>
      <c r="G345" s="97"/>
      <c r="H345" s="97"/>
      <c r="I345" s="97"/>
      <c r="J345" s="97"/>
      <c r="K345" s="97"/>
      <c r="L345" s="97">
        <v>10</v>
      </c>
      <c r="M345" s="97"/>
      <c r="N345" s="103">
        <f>ROUND(L345,2)</f>
        <v>10</v>
      </c>
    </row>
    <row r="346" spans="1:14" ht="12.75">
      <c r="A346" s="80"/>
      <c r="B346" s="81"/>
      <c r="C346" s="82"/>
      <c r="D346" s="88"/>
      <c r="E346" s="83"/>
      <c r="F346" s="98"/>
      <c r="G346" s="99"/>
      <c r="H346" s="97"/>
      <c r="I346" s="97"/>
      <c r="J346" s="97"/>
      <c r="K346" s="97"/>
      <c r="L346" s="97"/>
      <c r="M346" s="97"/>
      <c r="N346" s="103"/>
    </row>
    <row r="347" spans="1:14" ht="90">
      <c r="A347" s="80" t="s">
        <v>88</v>
      </c>
      <c r="B347" s="81" t="s">
        <v>344</v>
      </c>
      <c r="C347" s="82" t="s">
        <v>94</v>
      </c>
      <c r="D347" s="88" t="s">
        <v>34</v>
      </c>
      <c r="E347" s="83"/>
      <c r="F347" s="98"/>
      <c r="G347" s="97"/>
      <c r="H347" s="97"/>
      <c r="I347" s="97"/>
      <c r="J347" s="97"/>
      <c r="K347" s="97"/>
      <c r="L347" s="97"/>
      <c r="M347" s="97"/>
      <c r="N347" s="160">
        <f>ROUND(SUM(N348:N349),2)</f>
        <v>10</v>
      </c>
    </row>
    <row r="348" spans="1:14" ht="12.75">
      <c r="A348" s="80"/>
      <c r="B348" s="81"/>
      <c r="C348" s="82" t="s">
        <v>211</v>
      </c>
      <c r="D348" s="88"/>
      <c r="E348" s="83"/>
      <c r="F348" s="98"/>
      <c r="G348" s="97"/>
      <c r="H348" s="97"/>
      <c r="I348" s="97"/>
      <c r="J348" s="97"/>
      <c r="K348" s="97"/>
      <c r="L348" s="97">
        <v>10</v>
      </c>
      <c r="M348" s="97"/>
      <c r="N348" s="103">
        <f>ROUND(L348,2)</f>
        <v>10</v>
      </c>
    </row>
    <row r="349" spans="1:14" ht="12.75">
      <c r="A349" s="80"/>
      <c r="B349" s="81"/>
      <c r="C349" s="82"/>
      <c r="D349" s="88"/>
      <c r="E349" s="83"/>
      <c r="F349" s="98"/>
      <c r="G349" s="97"/>
      <c r="H349" s="97"/>
      <c r="I349" s="97"/>
      <c r="J349" s="97"/>
      <c r="K349" s="97"/>
      <c r="L349" s="97"/>
      <c r="M349" s="97"/>
      <c r="N349" s="100"/>
    </row>
    <row r="350" spans="1:14" ht="33.75">
      <c r="A350" s="80" t="s">
        <v>135</v>
      </c>
      <c r="B350" s="81" t="s">
        <v>345</v>
      </c>
      <c r="C350" s="82" t="s">
        <v>136</v>
      </c>
      <c r="D350" s="88" t="s">
        <v>68</v>
      </c>
      <c r="E350" s="83"/>
      <c r="F350" s="98"/>
      <c r="G350" s="99"/>
      <c r="H350" s="97"/>
      <c r="I350" s="97"/>
      <c r="J350" s="97"/>
      <c r="K350" s="97"/>
      <c r="L350" s="97"/>
      <c r="M350" s="97"/>
      <c r="N350" s="160">
        <f>ROUND(SUM(N351:N352),2)</f>
        <v>12</v>
      </c>
    </row>
    <row r="351" spans="1:14" ht="12.75">
      <c r="A351" s="80"/>
      <c r="B351" s="81"/>
      <c r="C351" s="82" t="s">
        <v>271</v>
      </c>
      <c r="D351" s="88"/>
      <c r="E351" s="83"/>
      <c r="F351" s="98"/>
      <c r="G351" s="99"/>
      <c r="H351" s="97"/>
      <c r="I351" s="97"/>
      <c r="J351" s="97"/>
      <c r="K351" s="97">
        <v>3</v>
      </c>
      <c r="L351" s="97"/>
      <c r="M351" s="97"/>
      <c r="N351" s="103">
        <f>ROUND(K351,2)</f>
        <v>3</v>
      </c>
    </row>
    <row r="352" spans="1:14" ht="12.75">
      <c r="A352" s="80"/>
      <c r="B352" s="81"/>
      <c r="C352" s="82" t="s">
        <v>274</v>
      </c>
      <c r="D352" s="88"/>
      <c r="E352" s="83"/>
      <c r="F352" s="98"/>
      <c r="G352" s="99"/>
      <c r="H352" s="97"/>
      <c r="I352" s="97"/>
      <c r="J352" s="97"/>
      <c r="K352" s="97">
        <v>9</v>
      </c>
      <c r="L352" s="97"/>
      <c r="M352" s="97"/>
      <c r="N352" s="103">
        <f>ROUND(K352,2)</f>
        <v>9</v>
      </c>
    </row>
    <row r="353" spans="1:14" ht="12.75">
      <c r="A353" s="80"/>
      <c r="B353" s="81"/>
      <c r="C353" s="82"/>
      <c r="D353" s="88"/>
      <c r="E353" s="83"/>
      <c r="F353" s="98"/>
      <c r="G353" s="97"/>
      <c r="H353" s="97"/>
      <c r="I353" s="97"/>
      <c r="J353" s="97"/>
      <c r="K353" s="97"/>
      <c r="L353" s="97"/>
      <c r="M353" s="97"/>
      <c r="N353" s="100"/>
    </row>
    <row r="354" spans="1:14" ht="33.75">
      <c r="A354" s="80" t="s">
        <v>272</v>
      </c>
      <c r="B354" s="81" t="s">
        <v>346</v>
      </c>
      <c r="C354" s="82" t="s">
        <v>273</v>
      </c>
      <c r="D354" s="88" t="s">
        <v>56</v>
      </c>
      <c r="E354" s="83"/>
      <c r="F354" s="98"/>
      <c r="G354" s="97"/>
      <c r="H354" s="97"/>
      <c r="I354" s="97"/>
      <c r="J354" s="97"/>
      <c r="K354" s="97"/>
      <c r="L354" s="97"/>
      <c r="M354" s="97"/>
      <c r="N354" s="160">
        <f>ROUND(SUM(N355:N356),2)</f>
        <v>0.23</v>
      </c>
    </row>
    <row r="355" spans="1:14" ht="12.75">
      <c r="A355" s="80"/>
      <c r="B355" s="81"/>
      <c r="C355" s="82" t="s">
        <v>274</v>
      </c>
      <c r="D355" s="88"/>
      <c r="E355" s="83"/>
      <c r="F355" s="98"/>
      <c r="G355" s="97"/>
      <c r="H355" s="97"/>
      <c r="I355" s="97">
        <v>0.1</v>
      </c>
      <c r="J355" s="97">
        <v>0.25</v>
      </c>
      <c r="K355" s="97">
        <v>9</v>
      </c>
      <c r="L355" s="97"/>
      <c r="M355" s="97"/>
      <c r="N355" s="100">
        <f>ROUND(I355*J355*K355,2)</f>
        <v>0.23</v>
      </c>
    </row>
    <row r="356" spans="1:14" ht="12.75">
      <c r="A356" s="80"/>
      <c r="B356" s="81"/>
      <c r="C356" s="82"/>
      <c r="D356" s="88"/>
      <c r="E356" s="83"/>
      <c r="F356" s="98"/>
      <c r="G356" s="97"/>
      <c r="H356" s="97"/>
      <c r="I356" s="97"/>
      <c r="J356" s="97"/>
      <c r="K356" s="97"/>
      <c r="L356" s="97"/>
      <c r="M356" s="97"/>
      <c r="N356" s="100"/>
    </row>
    <row r="357" spans="1:14" ht="45">
      <c r="A357" s="80" t="s">
        <v>168</v>
      </c>
      <c r="B357" s="81" t="s">
        <v>347</v>
      </c>
      <c r="C357" s="82" t="s">
        <v>170</v>
      </c>
      <c r="D357" s="88" t="s">
        <v>68</v>
      </c>
      <c r="E357" s="86"/>
      <c r="F357" s="87"/>
      <c r="G357" s="94"/>
      <c r="H357" s="85"/>
      <c r="I357" s="85"/>
      <c r="J357" s="85"/>
      <c r="K357" s="85"/>
      <c r="L357" s="85"/>
      <c r="M357" s="85"/>
      <c r="N357" s="160">
        <f>ROUND(SUM(N358),2)</f>
        <v>7</v>
      </c>
    </row>
    <row r="358" spans="1:14" ht="12.75">
      <c r="A358" s="80"/>
      <c r="B358" s="81"/>
      <c r="C358" s="82"/>
      <c r="D358" s="88"/>
      <c r="E358" s="86"/>
      <c r="F358" s="87"/>
      <c r="G358" s="94"/>
      <c r="H358" s="85">
        <v>7</v>
      </c>
      <c r="I358" s="85"/>
      <c r="J358" s="85"/>
      <c r="K358" s="85"/>
      <c r="L358" s="85"/>
      <c r="M358" s="85"/>
      <c r="N358" s="23">
        <f>ROUND(H358,)</f>
        <v>7</v>
      </c>
    </row>
    <row r="359" spans="1:14" ht="12.75">
      <c r="A359" s="80"/>
      <c r="B359" s="81"/>
      <c r="C359" s="82"/>
      <c r="D359" s="88"/>
      <c r="E359" s="83"/>
      <c r="F359" s="98"/>
      <c r="G359" s="97"/>
      <c r="H359" s="97"/>
      <c r="I359" s="97"/>
      <c r="J359" s="97"/>
      <c r="K359" s="97"/>
      <c r="L359" s="97"/>
      <c r="M359" s="97"/>
      <c r="N359" s="100"/>
    </row>
    <row r="360" spans="1:14" ht="67.5">
      <c r="A360" s="80" t="s">
        <v>234</v>
      </c>
      <c r="B360" s="81" t="s">
        <v>348</v>
      </c>
      <c r="C360" s="82" t="s">
        <v>235</v>
      </c>
      <c r="D360" s="88" t="s">
        <v>68</v>
      </c>
      <c r="E360" s="83"/>
      <c r="F360" s="84"/>
      <c r="G360" s="85"/>
      <c r="H360" s="85"/>
      <c r="I360" s="85"/>
      <c r="J360" s="85"/>
      <c r="K360" s="85"/>
      <c r="L360" s="85"/>
      <c r="M360" s="85"/>
      <c r="N360" s="160">
        <f>ROUND(SUM(N361),2)</f>
        <v>7</v>
      </c>
    </row>
    <row r="361" spans="1:14" ht="12.75">
      <c r="A361" s="4"/>
      <c r="B361" s="26"/>
      <c r="C361" s="27"/>
      <c r="D361" s="88"/>
      <c r="E361" s="83"/>
      <c r="F361" s="84"/>
      <c r="G361" s="85"/>
      <c r="H361" s="85">
        <v>7</v>
      </c>
      <c r="I361" s="85"/>
      <c r="J361" s="85"/>
      <c r="K361" s="85"/>
      <c r="L361" s="85"/>
      <c r="M361" s="85"/>
      <c r="N361" s="23">
        <f>ROUND(H361,2)</f>
        <v>7</v>
      </c>
    </row>
    <row r="362" spans="1:14" ht="12.75">
      <c r="A362" s="80"/>
      <c r="B362" s="81"/>
      <c r="C362" s="82"/>
      <c r="D362" s="88"/>
      <c r="E362" s="83"/>
      <c r="F362" s="98"/>
      <c r="G362" s="97"/>
      <c r="H362" s="97"/>
      <c r="I362" s="97"/>
      <c r="J362" s="97"/>
      <c r="K362" s="97"/>
      <c r="L362" s="97"/>
      <c r="M362" s="97"/>
      <c r="N362" s="100"/>
    </row>
    <row r="363" spans="1:14" ht="45">
      <c r="A363" s="80" t="s">
        <v>153</v>
      </c>
      <c r="B363" s="81" t="s">
        <v>349</v>
      </c>
      <c r="C363" s="82" t="s">
        <v>154</v>
      </c>
      <c r="D363" s="88" t="s">
        <v>68</v>
      </c>
      <c r="E363" s="83"/>
      <c r="F363" s="98"/>
      <c r="G363" s="99"/>
      <c r="H363" s="97"/>
      <c r="I363" s="97"/>
      <c r="J363" s="97"/>
      <c r="K363" s="97"/>
      <c r="L363" s="97"/>
      <c r="M363" s="97"/>
      <c r="N363" s="160">
        <f>ROUND(SUM(N364),2)</f>
        <v>1.2</v>
      </c>
    </row>
    <row r="364" spans="1:14" ht="12.75">
      <c r="A364" s="80"/>
      <c r="B364" s="81"/>
      <c r="C364" s="82"/>
      <c r="D364" s="88"/>
      <c r="E364" s="83"/>
      <c r="F364" s="98"/>
      <c r="G364" s="99"/>
      <c r="H364" s="97">
        <v>1.2</v>
      </c>
      <c r="I364" s="97"/>
      <c r="J364" s="97"/>
      <c r="K364" s="97"/>
      <c r="L364" s="97"/>
      <c r="M364" s="97"/>
      <c r="N364" s="23">
        <f>ROUND(H364,2)</f>
        <v>1.2</v>
      </c>
    </row>
    <row r="365" spans="1:14" ht="12.75">
      <c r="A365" s="80"/>
      <c r="B365" s="81"/>
      <c r="C365" s="82"/>
      <c r="D365" s="88"/>
      <c r="E365" s="83"/>
      <c r="F365" s="98"/>
      <c r="G365" s="97"/>
      <c r="H365" s="97"/>
      <c r="I365" s="97"/>
      <c r="J365" s="97"/>
      <c r="K365" s="97"/>
      <c r="L365" s="97"/>
      <c r="M365" s="97"/>
      <c r="N365" s="100"/>
    </row>
    <row r="366" spans="1:14" ht="22.5">
      <c r="A366" s="80"/>
      <c r="B366" s="81" t="s">
        <v>350</v>
      </c>
      <c r="C366" s="82" t="s">
        <v>109</v>
      </c>
      <c r="D366" s="88" t="s">
        <v>28</v>
      </c>
      <c r="E366" s="83"/>
      <c r="F366" s="84"/>
      <c r="G366" s="85"/>
      <c r="H366" s="85"/>
      <c r="I366" s="85"/>
      <c r="J366" s="85"/>
      <c r="K366" s="85"/>
      <c r="L366" s="85"/>
      <c r="M366" s="85"/>
      <c r="N366" s="160">
        <f>ROUND(SUM(N367),2)</f>
        <v>12</v>
      </c>
    </row>
    <row r="367" spans="1:14" ht="12.75">
      <c r="A367" s="80"/>
      <c r="B367" s="81"/>
      <c r="C367" s="82"/>
      <c r="D367" s="88"/>
      <c r="E367" s="83">
        <v>12</v>
      </c>
      <c r="F367" s="84"/>
      <c r="G367" s="85"/>
      <c r="H367" s="85"/>
      <c r="I367" s="85"/>
      <c r="J367" s="85"/>
      <c r="K367" s="85"/>
      <c r="L367" s="85"/>
      <c r="M367" s="85"/>
      <c r="N367" s="23">
        <f>ROUND(E367,2)</f>
        <v>12</v>
      </c>
    </row>
    <row r="368" spans="1:14" ht="12.75">
      <c r="A368" s="80"/>
      <c r="B368" s="81"/>
      <c r="C368" s="82"/>
      <c r="D368" s="88"/>
      <c r="E368" s="83"/>
      <c r="F368" s="84"/>
      <c r="G368" s="85"/>
      <c r="H368" s="85"/>
      <c r="I368" s="85"/>
      <c r="J368" s="85"/>
      <c r="K368" s="85"/>
      <c r="L368" s="85"/>
      <c r="M368" s="85"/>
      <c r="N368" s="23"/>
    </row>
    <row r="369" spans="1:14" ht="12.75">
      <c r="A369" s="173"/>
      <c r="B369" s="167" t="s">
        <v>351</v>
      </c>
      <c r="C369" s="174" t="s">
        <v>112</v>
      </c>
      <c r="D369" s="172" t="s">
        <v>28</v>
      </c>
      <c r="E369" s="175"/>
      <c r="F369" s="176"/>
      <c r="G369" s="177"/>
      <c r="H369" s="177"/>
      <c r="I369" s="177"/>
      <c r="J369" s="177"/>
      <c r="K369" s="177"/>
      <c r="L369" s="177"/>
      <c r="M369" s="177"/>
      <c r="N369" s="186">
        <f>ROUND(SUM(N370),2)</f>
        <v>6</v>
      </c>
    </row>
    <row r="370" spans="1:14" ht="12.75">
      <c r="A370" s="80"/>
      <c r="B370" s="81"/>
      <c r="C370" s="82"/>
      <c r="D370" s="88"/>
      <c r="E370" s="83">
        <v>6</v>
      </c>
      <c r="F370" s="84"/>
      <c r="G370" s="85"/>
      <c r="H370" s="85"/>
      <c r="I370" s="85"/>
      <c r="J370" s="85"/>
      <c r="K370" s="85"/>
      <c r="L370" s="85"/>
      <c r="M370" s="85"/>
      <c r="N370" s="23">
        <f>ROUND(E370,2)</f>
        <v>6</v>
      </c>
    </row>
    <row r="371" spans="1:14" ht="12.75">
      <c r="A371" s="80"/>
      <c r="B371" s="81"/>
      <c r="C371" s="82"/>
      <c r="D371" s="88"/>
      <c r="E371" s="83"/>
      <c r="F371" s="84"/>
      <c r="G371" s="85"/>
      <c r="H371" s="85"/>
      <c r="I371" s="85"/>
      <c r="J371" s="85"/>
      <c r="K371" s="85"/>
      <c r="L371" s="85"/>
      <c r="M371" s="85"/>
      <c r="N371" s="23"/>
    </row>
    <row r="372" spans="1:14" ht="33.75">
      <c r="A372" s="80" t="s">
        <v>252</v>
      </c>
      <c r="B372" s="81" t="s">
        <v>352</v>
      </c>
      <c r="C372" s="82" t="s">
        <v>253</v>
      </c>
      <c r="D372" s="88" t="s">
        <v>34</v>
      </c>
      <c r="E372" s="83"/>
      <c r="F372" s="84"/>
      <c r="G372" s="85"/>
      <c r="H372" s="85"/>
      <c r="I372" s="85"/>
      <c r="J372" s="85"/>
      <c r="K372" s="85"/>
      <c r="L372" s="85"/>
      <c r="M372" s="85"/>
      <c r="N372" s="160">
        <f>ROUND(SUM(N373:N374),2)</f>
        <v>2.66</v>
      </c>
    </row>
    <row r="373" spans="1:14" ht="12.75">
      <c r="A373" s="80"/>
      <c r="B373" s="81"/>
      <c r="C373" s="82" t="s">
        <v>114</v>
      </c>
      <c r="D373" s="88"/>
      <c r="E373" s="83">
        <v>23</v>
      </c>
      <c r="F373" s="84"/>
      <c r="G373" s="85"/>
      <c r="H373" s="85">
        <v>0.3</v>
      </c>
      <c r="I373" s="85">
        <v>0.3</v>
      </c>
      <c r="J373" s="85">
        <v>0.8</v>
      </c>
      <c r="K373" s="85"/>
      <c r="L373" s="85"/>
      <c r="M373" s="85"/>
      <c r="N373" s="23">
        <f>E373*H373*I373*J373</f>
        <v>1.656</v>
      </c>
    </row>
    <row r="374" spans="1:14" ht="12.75">
      <c r="A374" s="80"/>
      <c r="B374" s="81"/>
      <c r="C374" s="82" t="s">
        <v>116</v>
      </c>
      <c r="D374" s="88"/>
      <c r="E374" s="83"/>
      <c r="F374" s="84"/>
      <c r="G374" s="85"/>
      <c r="H374" s="85"/>
      <c r="I374" s="85"/>
      <c r="J374" s="85"/>
      <c r="K374" s="85"/>
      <c r="L374" s="85">
        <v>1</v>
      </c>
      <c r="M374" s="85"/>
      <c r="N374" s="23">
        <f>L374</f>
        <v>1</v>
      </c>
    </row>
    <row r="375" spans="1:14" ht="12.75">
      <c r="A375" s="80"/>
      <c r="B375" s="81"/>
      <c r="C375" s="82"/>
      <c r="D375" s="88"/>
      <c r="E375" s="83"/>
      <c r="F375" s="84"/>
      <c r="G375" s="85"/>
      <c r="H375" s="85"/>
      <c r="I375" s="85"/>
      <c r="J375" s="85"/>
      <c r="K375" s="85"/>
      <c r="L375" s="85"/>
      <c r="M375" s="85"/>
      <c r="N375" s="23"/>
    </row>
    <row r="376" spans="1:14" ht="56.25">
      <c r="A376" s="80" t="s">
        <v>217</v>
      </c>
      <c r="B376" s="81" t="s">
        <v>353</v>
      </c>
      <c r="C376" s="82" t="s">
        <v>214</v>
      </c>
      <c r="D376" s="88" t="s">
        <v>56</v>
      </c>
      <c r="E376" s="83"/>
      <c r="F376" s="84"/>
      <c r="G376" s="85"/>
      <c r="H376" s="85"/>
      <c r="I376" s="85"/>
      <c r="J376" s="85"/>
      <c r="K376" s="85"/>
      <c r="L376" s="85"/>
      <c r="M376" s="85"/>
      <c r="N376" s="160">
        <f>ROUND(SUM(N377),2)</f>
        <v>0.9</v>
      </c>
    </row>
    <row r="377" spans="1:14" ht="12.75">
      <c r="A377" s="80"/>
      <c r="B377" s="81"/>
      <c r="C377" s="27" t="s">
        <v>287</v>
      </c>
      <c r="D377" s="88"/>
      <c r="E377" s="83"/>
      <c r="F377" s="84"/>
      <c r="G377" s="85"/>
      <c r="H377" s="85"/>
      <c r="I377" s="85">
        <v>0.2</v>
      </c>
      <c r="J377" s="85">
        <v>0.1</v>
      </c>
      <c r="K377" s="85">
        <v>45</v>
      </c>
      <c r="L377" s="85"/>
      <c r="M377" s="85"/>
      <c r="N377" s="23">
        <f>ROUND(I377*J377*K377,2)</f>
        <v>0.9</v>
      </c>
    </row>
    <row r="378" spans="1:14" ht="12.75">
      <c r="A378" s="80"/>
      <c r="B378" s="81"/>
      <c r="C378" s="82"/>
      <c r="D378" s="88"/>
      <c r="E378" s="83"/>
      <c r="F378" s="84"/>
      <c r="G378" s="85"/>
      <c r="H378" s="85"/>
      <c r="I378" s="85"/>
      <c r="J378" s="85"/>
      <c r="K378" s="85"/>
      <c r="L378" s="85"/>
      <c r="M378" s="85"/>
      <c r="N378" s="23"/>
    </row>
    <row r="379" spans="1:14" ht="78.75">
      <c r="A379" s="80" t="s">
        <v>117</v>
      </c>
      <c r="B379" s="81" t="s">
        <v>354</v>
      </c>
      <c r="C379" s="82" t="s">
        <v>286</v>
      </c>
      <c r="D379" s="88" t="s">
        <v>56</v>
      </c>
      <c r="E379" s="83"/>
      <c r="F379" s="102"/>
      <c r="G379" s="99"/>
      <c r="H379" s="97"/>
      <c r="I379" s="97"/>
      <c r="J379" s="97"/>
      <c r="K379" s="97"/>
      <c r="L379" s="97"/>
      <c r="M379" s="97"/>
      <c r="N379" s="160">
        <f>ROUND(SUM(N380),2)</f>
        <v>0.9</v>
      </c>
    </row>
    <row r="380" spans="1:14" ht="12.75">
      <c r="A380" s="80"/>
      <c r="B380" s="81"/>
      <c r="C380" s="27" t="s">
        <v>289</v>
      </c>
      <c r="D380" s="88"/>
      <c r="E380" s="83"/>
      <c r="F380" s="84"/>
      <c r="G380" s="85"/>
      <c r="H380" s="85"/>
      <c r="I380" s="85">
        <v>0.2</v>
      </c>
      <c r="J380" s="85">
        <v>0.1</v>
      </c>
      <c r="K380" s="85">
        <v>45</v>
      </c>
      <c r="L380" s="85"/>
      <c r="M380" s="85"/>
      <c r="N380" s="23">
        <f>ROUND(I380*J380*K380,2)</f>
        <v>0.9</v>
      </c>
    </row>
    <row r="381" spans="1:14" ht="12.75">
      <c r="A381" s="80"/>
      <c r="B381" s="81"/>
      <c r="C381" s="82"/>
      <c r="D381" s="88"/>
      <c r="E381" s="83"/>
      <c r="F381" s="84"/>
      <c r="G381" s="85"/>
      <c r="H381" s="85"/>
      <c r="I381" s="85"/>
      <c r="J381" s="85"/>
      <c r="K381" s="85"/>
      <c r="L381" s="85"/>
      <c r="M381" s="85"/>
      <c r="N381" s="23"/>
    </row>
    <row r="382" spans="1:14" ht="18.75" customHeight="1">
      <c r="A382" s="80" t="s">
        <v>125</v>
      </c>
      <c r="B382" s="81" t="s">
        <v>355</v>
      </c>
      <c r="C382" s="82" t="s">
        <v>124</v>
      </c>
      <c r="D382" s="88" t="s">
        <v>34</v>
      </c>
      <c r="E382" s="83"/>
      <c r="F382" s="84"/>
      <c r="G382" s="85"/>
      <c r="H382" s="85"/>
      <c r="I382" s="85"/>
      <c r="J382" s="85"/>
      <c r="K382" s="85"/>
      <c r="L382" s="85"/>
      <c r="M382" s="85"/>
      <c r="N382" s="160">
        <f>ROUND(SUM(N383),2)</f>
        <v>953.45</v>
      </c>
    </row>
    <row r="383" spans="1:14" ht="12.75">
      <c r="A383" s="80"/>
      <c r="B383" s="81"/>
      <c r="C383" s="82" t="s">
        <v>203</v>
      </c>
      <c r="D383" s="88"/>
      <c r="E383" s="83"/>
      <c r="F383" s="84"/>
      <c r="G383" s="85"/>
      <c r="H383" s="85"/>
      <c r="I383" s="85"/>
      <c r="J383" s="85"/>
      <c r="K383" s="85"/>
      <c r="L383" s="85">
        <v>953.45</v>
      </c>
      <c r="M383" s="85"/>
      <c r="N383" s="23">
        <f>ROUND(L383,2)</f>
        <v>953.45</v>
      </c>
    </row>
    <row r="384" spans="1:14" ht="12.75">
      <c r="A384" s="80"/>
      <c r="B384" s="81"/>
      <c r="C384" s="82"/>
      <c r="D384" s="88"/>
      <c r="E384" s="83"/>
      <c r="F384" s="84"/>
      <c r="G384" s="85"/>
      <c r="H384" s="85"/>
      <c r="I384" s="85"/>
      <c r="J384" s="85"/>
      <c r="K384" s="85"/>
      <c r="L384" s="85"/>
      <c r="M384" s="85"/>
      <c r="N384" s="23"/>
    </row>
    <row r="385" spans="1:14" ht="45">
      <c r="A385" s="80" t="s">
        <v>126</v>
      </c>
      <c r="B385" s="81" t="s">
        <v>356</v>
      </c>
      <c r="C385" s="82" t="s">
        <v>127</v>
      </c>
      <c r="D385" s="88" t="s">
        <v>34</v>
      </c>
      <c r="E385" s="83"/>
      <c r="F385" s="98"/>
      <c r="G385" s="99"/>
      <c r="H385" s="97"/>
      <c r="I385" s="97"/>
      <c r="J385" s="97"/>
      <c r="K385" s="97"/>
      <c r="L385" s="97"/>
      <c r="M385" s="97"/>
      <c r="N385" s="160">
        <f>ROUND(SUM(N386:N391),2)</f>
        <v>416.1</v>
      </c>
    </row>
    <row r="386" spans="1:14" ht="12.75">
      <c r="A386" s="80"/>
      <c r="B386" s="81"/>
      <c r="C386" s="82" t="s">
        <v>114</v>
      </c>
      <c r="D386" s="88"/>
      <c r="E386" s="83">
        <v>33</v>
      </c>
      <c r="F386" s="84"/>
      <c r="G386" s="85"/>
      <c r="H386" s="85"/>
      <c r="I386" s="85"/>
      <c r="J386" s="85"/>
      <c r="K386" s="85"/>
      <c r="L386" s="153">
        <v>0.962</v>
      </c>
      <c r="M386" s="153"/>
      <c r="N386" s="23">
        <f>ROUND(E386*L386,2)</f>
        <v>31.75</v>
      </c>
    </row>
    <row r="387" spans="1:14" ht="12.75">
      <c r="A387" s="80"/>
      <c r="B387" s="81"/>
      <c r="C387" s="82" t="s">
        <v>110</v>
      </c>
      <c r="D387" s="88"/>
      <c r="E387" s="83">
        <v>33</v>
      </c>
      <c r="F387" s="84"/>
      <c r="G387" s="85"/>
      <c r="H387" s="85"/>
      <c r="I387" s="85"/>
      <c r="J387" s="85"/>
      <c r="K387" s="85"/>
      <c r="L387" s="153">
        <v>0.225</v>
      </c>
      <c r="M387" s="153"/>
      <c r="N387" s="23">
        <f>ROUND(E387*L387,2)</f>
        <v>7.43</v>
      </c>
    </row>
    <row r="388" spans="1:14" ht="12.75">
      <c r="A388" s="80"/>
      <c r="B388" s="81"/>
      <c r="C388" s="82" t="s">
        <v>103</v>
      </c>
      <c r="D388" s="88"/>
      <c r="E388" s="83">
        <v>234</v>
      </c>
      <c r="F388" s="84">
        <v>3</v>
      </c>
      <c r="G388" s="85"/>
      <c r="H388" s="85"/>
      <c r="I388" s="85"/>
      <c r="J388" s="85"/>
      <c r="K388" s="85"/>
      <c r="L388" s="85">
        <v>0.36</v>
      </c>
      <c r="M388" s="85"/>
      <c r="N388" s="23">
        <f>ROUND(E388*F388*L388,2)</f>
        <v>252.72</v>
      </c>
    </row>
    <row r="389" spans="1:14" ht="12.75">
      <c r="A389" s="80"/>
      <c r="B389" s="81"/>
      <c r="C389" s="82" t="s">
        <v>120</v>
      </c>
      <c r="D389" s="88"/>
      <c r="E389" s="83">
        <v>90</v>
      </c>
      <c r="F389" s="84">
        <v>2</v>
      </c>
      <c r="G389" s="85"/>
      <c r="H389" s="85"/>
      <c r="I389" s="85"/>
      <c r="J389" s="85"/>
      <c r="K389" s="85"/>
      <c r="L389" s="85">
        <v>0.3</v>
      </c>
      <c r="M389" s="85"/>
      <c r="N389" s="23">
        <f>ROUND(E389*F389*L389,2)</f>
        <v>54</v>
      </c>
    </row>
    <row r="390" spans="1:14" ht="12.75">
      <c r="A390" s="80"/>
      <c r="B390" s="81"/>
      <c r="C390" s="82" t="s">
        <v>116</v>
      </c>
      <c r="D390" s="88"/>
      <c r="E390" s="83">
        <v>90</v>
      </c>
      <c r="F390" s="84"/>
      <c r="G390" s="85"/>
      <c r="H390" s="85"/>
      <c r="I390" s="85"/>
      <c r="J390" s="85"/>
      <c r="K390" s="85"/>
      <c r="L390" s="85">
        <v>0.7</v>
      </c>
      <c r="M390" s="85"/>
      <c r="N390" s="23">
        <f>ROUND(E390*L390,2)</f>
        <v>63</v>
      </c>
    </row>
    <row r="391" spans="1:14" ht="12.75">
      <c r="A391" s="80"/>
      <c r="B391" s="81"/>
      <c r="C391" s="82" t="s">
        <v>137</v>
      </c>
      <c r="D391" s="88"/>
      <c r="E391" s="83"/>
      <c r="F391" s="84"/>
      <c r="G391" s="85"/>
      <c r="H391" s="85">
        <f>N350</f>
        <v>12</v>
      </c>
      <c r="I391" s="85"/>
      <c r="J391" s="85"/>
      <c r="K391" s="85">
        <v>0.6</v>
      </c>
      <c r="L391" s="85"/>
      <c r="M391" s="85"/>
      <c r="N391" s="23">
        <f>ROUND(H391*K391,2)</f>
        <v>7.2</v>
      </c>
    </row>
    <row r="392" spans="1:14" ht="12.75">
      <c r="A392" s="80"/>
      <c r="B392" s="81"/>
      <c r="C392" s="82"/>
      <c r="D392" s="88"/>
      <c r="E392" s="83"/>
      <c r="F392" s="84"/>
      <c r="G392" s="85"/>
      <c r="H392" s="85"/>
      <c r="I392" s="85"/>
      <c r="J392" s="85"/>
      <c r="K392" s="85"/>
      <c r="L392" s="85"/>
      <c r="M392" s="85"/>
      <c r="N392" s="23"/>
    </row>
    <row r="393" spans="1:14" ht="78.75">
      <c r="A393" s="80" t="s">
        <v>155</v>
      </c>
      <c r="B393" s="81" t="s">
        <v>357</v>
      </c>
      <c r="C393" s="82" t="s">
        <v>156</v>
      </c>
      <c r="D393" s="88" t="s">
        <v>34</v>
      </c>
      <c r="E393" s="83"/>
      <c r="F393" s="98"/>
      <c r="G393" s="99"/>
      <c r="H393" s="97"/>
      <c r="I393" s="97"/>
      <c r="J393" s="97"/>
      <c r="K393" s="97"/>
      <c r="L393" s="97"/>
      <c r="M393" s="97"/>
      <c r="N393" s="160">
        <f>ROUND(SUM(N394),2)</f>
        <v>38.88</v>
      </c>
    </row>
    <row r="394" spans="1:14" ht="12.75">
      <c r="A394" s="80"/>
      <c r="B394" s="81"/>
      <c r="C394" s="82" t="s">
        <v>138</v>
      </c>
      <c r="D394" s="88"/>
      <c r="E394" s="83">
        <v>48</v>
      </c>
      <c r="F394" s="102">
        <v>3</v>
      </c>
      <c r="G394" s="99"/>
      <c r="H394" s="97"/>
      <c r="I394" s="97">
        <v>1.5</v>
      </c>
      <c r="J394" s="97"/>
      <c r="K394" s="97">
        <v>0.18</v>
      </c>
      <c r="L394" s="97"/>
      <c r="M394" s="97"/>
      <c r="N394" s="103">
        <f>ROUND(E394*F394*I394*K394,2)</f>
        <v>38.88</v>
      </c>
    </row>
    <row r="395" spans="1:14" ht="12.75">
      <c r="A395" s="80"/>
      <c r="B395" s="81"/>
      <c r="C395" s="82"/>
      <c r="D395" s="88"/>
      <c r="E395" s="83"/>
      <c r="F395" s="102"/>
      <c r="G395" s="99"/>
      <c r="H395" s="97"/>
      <c r="I395" s="97"/>
      <c r="J395" s="97"/>
      <c r="K395" s="97"/>
      <c r="L395" s="97"/>
      <c r="M395" s="97"/>
      <c r="N395" s="103"/>
    </row>
    <row r="396" spans="1:14" ht="67.5">
      <c r="A396" s="80" t="s">
        <v>157</v>
      </c>
      <c r="B396" s="81" t="s">
        <v>358</v>
      </c>
      <c r="C396" s="82" t="s">
        <v>291</v>
      </c>
      <c r="D396" s="88" t="s">
        <v>34</v>
      </c>
      <c r="E396" s="83"/>
      <c r="F396" s="98"/>
      <c r="G396" s="99"/>
      <c r="H396" s="97"/>
      <c r="I396" s="97"/>
      <c r="J396" s="97"/>
      <c r="K396" s="97"/>
      <c r="L396" s="97"/>
      <c r="M396" s="97"/>
      <c r="N396" s="160">
        <f>ROUND(SUM(N397),2)</f>
        <v>3</v>
      </c>
    </row>
    <row r="397" spans="1:14" ht="12.75">
      <c r="A397" s="80"/>
      <c r="B397" s="81"/>
      <c r="C397" s="82" t="s">
        <v>158</v>
      </c>
      <c r="D397" s="88"/>
      <c r="E397" s="83">
        <v>12</v>
      </c>
      <c r="F397" s="102">
        <v>2.5</v>
      </c>
      <c r="G397" s="99"/>
      <c r="H397" s="97">
        <v>2</v>
      </c>
      <c r="I397" s="97"/>
      <c r="J397" s="97"/>
      <c r="K397" s="97">
        <v>0.05</v>
      </c>
      <c r="L397" s="97"/>
      <c r="M397" s="97"/>
      <c r="N397" s="103">
        <f>ROUND(E397*F397*H397*K397,2)</f>
        <v>3</v>
      </c>
    </row>
    <row r="398" spans="1:14" ht="12.75">
      <c r="A398" s="80"/>
      <c r="B398" s="81"/>
      <c r="C398" s="159"/>
      <c r="D398" s="88"/>
      <c r="E398" s="83"/>
      <c r="F398" s="102"/>
      <c r="G398" s="99"/>
      <c r="H398" s="97"/>
      <c r="I398" s="97"/>
      <c r="J398" s="97"/>
      <c r="K398" s="97"/>
      <c r="L398" s="97"/>
      <c r="M398" s="97"/>
      <c r="N398" s="103"/>
    </row>
    <row r="399" spans="1:14" ht="33.75">
      <c r="A399" s="80" t="s">
        <v>216</v>
      </c>
      <c r="B399" s="81" t="s">
        <v>359</v>
      </c>
      <c r="C399" s="82" t="s">
        <v>213</v>
      </c>
      <c r="D399" s="88" t="s">
        <v>56</v>
      </c>
      <c r="E399" s="83"/>
      <c r="F399" s="84"/>
      <c r="G399" s="85"/>
      <c r="H399" s="85"/>
      <c r="I399" s="85"/>
      <c r="J399" s="85"/>
      <c r="K399" s="85"/>
      <c r="L399" s="85"/>
      <c r="M399" s="85"/>
      <c r="N399" s="160">
        <f>ROUND(SUM(N400:N404),2)</f>
        <v>2.39</v>
      </c>
    </row>
    <row r="400" spans="1:14" ht="12.75">
      <c r="A400" s="80"/>
      <c r="B400" s="81"/>
      <c r="C400" s="27" t="s">
        <v>264</v>
      </c>
      <c r="D400" s="88"/>
      <c r="E400" s="83"/>
      <c r="F400" s="84"/>
      <c r="G400" s="85"/>
      <c r="H400" s="85"/>
      <c r="I400" s="85"/>
      <c r="J400" s="85">
        <v>0.05</v>
      </c>
      <c r="K400" s="85"/>
      <c r="L400" s="85">
        <f>N340</f>
        <v>11.28</v>
      </c>
      <c r="M400" s="85"/>
      <c r="N400" s="23">
        <f>ROUND(J400*L400,2)</f>
        <v>0.56</v>
      </c>
    </row>
    <row r="401" spans="1:14" ht="12.75">
      <c r="A401" s="80"/>
      <c r="B401" s="81"/>
      <c r="C401" s="27" t="s">
        <v>257</v>
      </c>
      <c r="D401" s="88"/>
      <c r="E401" s="83"/>
      <c r="F401" s="84"/>
      <c r="G401" s="85"/>
      <c r="H401" s="85"/>
      <c r="I401" s="85"/>
      <c r="J401" s="85">
        <v>0.02</v>
      </c>
      <c r="K401" s="85"/>
      <c r="L401" s="85">
        <f>N336</f>
        <v>11.28</v>
      </c>
      <c r="M401" s="85"/>
      <c r="N401" s="23">
        <f>ROUND(J401*L401,2)</f>
        <v>0.23</v>
      </c>
    </row>
    <row r="402" spans="1:14" ht="12.75">
      <c r="A402" s="80"/>
      <c r="B402" s="81"/>
      <c r="C402" s="27" t="s">
        <v>292</v>
      </c>
      <c r="D402" s="88"/>
      <c r="E402" s="83"/>
      <c r="F402" s="102"/>
      <c r="G402" s="99"/>
      <c r="H402" s="97"/>
      <c r="I402" s="97"/>
      <c r="J402" s="97"/>
      <c r="K402" s="97"/>
      <c r="L402" s="97"/>
      <c r="M402" s="97">
        <f>N354</f>
        <v>0.23</v>
      </c>
      <c r="N402" s="103">
        <f>ROUND(M402,2)</f>
        <v>0.23</v>
      </c>
    </row>
    <row r="403" spans="1:14" ht="12.75">
      <c r="A403" s="80"/>
      <c r="B403" s="81"/>
      <c r="C403" s="27" t="s">
        <v>293</v>
      </c>
      <c r="D403" s="88"/>
      <c r="E403" s="83"/>
      <c r="F403" s="102"/>
      <c r="G403" s="99"/>
      <c r="H403" s="97">
        <v>7</v>
      </c>
      <c r="I403" s="97">
        <v>0.15</v>
      </c>
      <c r="J403" s="97">
        <v>0.45</v>
      </c>
      <c r="K403" s="97"/>
      <c r="L403" s="97"/>
      <c r="M403" s="97"/>
      <c r="N403" s="103">
        <f>ROUND(H403*I403*J403,2)</f>
        <v>0.47</v>
      </c>
    </row>
    <row r="404" spans="1:14" ht="12.75">
      <c r="A404" s="80"/>
      <c r="B404" s="81"/>
      <c r="C404" s="27" t="s">
        <v>294</v>
      </c>
      <c r="D404" s="88"/>
      <c r="E404" s="83"/>
      <c r="F404" s="102"/>
      <c r="G404" s="99"/>
      <c r="H404" s="97"/>
      <c r="I404" s="97"/>
      <c r="J404" s="97"/>
      <c r="K404" s="97"/>
      <c r="L404" s="97"/>
      <c r="M404" s="97">
        <f>N376</f>
        <v>0.9</v>
      </c>
      <c r="N404" s="103">
        <f>ROUND(M404,2)</f>
        <v>0.9</v>
      </c>
    </row>
    <row r="405" spans="1:14" ht="12.75">
      <c r="A405" s="80"/>
      <c r="B405" s="81"/>
      <c r="C405" s="27"/>
      <c r="D405" s="88"/>
      <c r="E405" s="83"/>
      <c r="F405" s="102"/>
      <c r="G405" s="99"/>
      <c r="H405" s="97"/>
      <c r="I405" s="97"/>
      <c r="J405" s="97"/>
      <c r="K405" s="97"/>
      <c r="L405" s="97"/>
      <c r="M405" s="97"/>
      <c r="N405" s="103"/>
    </row>
    <row r="406" spans="1:14" ht="67.5">
      <c r="A406" s="80" t="s">
        <v>141</v>
      </c>
      <c r="B406" s="81" t="s">
        <v>360</v>
      </c>
      <c r="C406" s="82" t="s">
        <v>143</v>
      </c>
      <c r="D406" s="88" t="s">
        <v>28</v>
      </c>
      <c r="E406" s="83"/>
      <c r="F406" s="98"/>
      <c r="G406" s="99"/>
      <c r="H406" s="97"/>
      <c r="I406" s="97"/>
      <c r="J406" s="97"/>
      <c r="K406" s="97"/>
      <c r="L406" s="97"/>
      <c r="M406" s="97"/>
      <c r="N406" s="160">
        <f>ROUND(SUM(N407),2)</f>
        <v>1</v>
      </c>
    </row>
    <row r="407" spans="1:14" ht="12.75">
      <c r="A407" s="80"/>
      <c r="B407" s="81"/>
      <c r="C407" s="82"/>
      <c r="D407" s="88"/>
      <c r="E407" s="83">
        <v>1</v>
      </c>
      <c r="F407" s="98"/>
      <c r="G407" s="99"/>
      <c r="H407" s="97"/>
      <c r="I407" s="97"/>
      <c r="J407" s="97"/>
      <c r="K407" s="97"/>
      <c r="L407" s="97"/>
      <c r="M407" s="97"/>
      <c r="N407" s="103">
        <f>ROUND(E407,2)</f>
        <v>1</v>
      </c>
    </row>
    <row r="408" spans="1:14" ht="12.75">
      <c r="A408" s="80"/>
      <c r="B408" s="81"/>
      <c r="C408" s="82"/>
      <c r="D408" s="88"/>
      <c r="E408" s="83"/>
      <c r="F408" s="98"/>
      <c r="G408" s="99"/>
      <c r="H408" s="97"/>
      <c r="I408" s="97"/>
      <c r="J408" s="97"/>
      <c r="K408" s="97"/>
      <c r="L408" s="97"/>
      <c r="M408" s="97"/>
      <c r="N408" s="103"/>
    </row>
    <row r="409" spans="1:14" ht="56.25">
      <c r="A409" s="80" t="s">
        <v>368</v>
      </c>
      <c r="B409" s="81" t="s">
        <v>374</v>
      </c>
      <c r="C409" s="82" t="s">
        <v>369</v>
      </c>
      <c r="D409" s="88" t="s">
        <v>34</v>
      </c>
      <c r="E409" s="83"/>
      <c r="F409" s="84"/>
      <c r="G409" s="85"/>
      <c r="H409" s="85"/>
      <c r="I409" s="85"/>
      <c r="J409" s="85"/>
      <c r="K409" s="85"/>
      <c r="L409" s="85"/>
      <c r="M409" s="85"/>
      <c r="N409" s="160">
        <f>ROUND(SUM(N410:N411),2)</f>
        <v>135</v>
      </c>
    </row>
    <row r="410" spans="1:14" ht="12.75">
      <c r="A410" s="4"/>
      <c r="B410" s="26"/>
      <c r="C410" s="27"/>
      <c r="D410" s="88"/>
      <c r="E410" s="83"/>
      <c r="F410" s="84"/>
      <c r="G410" s="85"/>
      <c r="H410" s="85"/>
      <c r="I410" s="85"/>
      <c r="J410" s="85">
        <v>1.5</v>
      </c>
      <c r="K410" s="85">
        <v>90</v>
      </c>
      <c r="L410" s="85"/>
      <c r="M410" s="85"/>
      <c r="N410" s="23">
        <f>ROUND(J410*K410,2)</f>
        <v>135</v>
      </c>
    </row>
    <row r="411" spans="1:14" ht="12.75">
      <c r="A411" s="80"/>
      <c r="B411" s="81"/>
      <c r="C411" s="82"/>
      <c r="D411" s="88"/>
      <c r="E411" s="83"/>
      <c r="F411" s="98"/>
      <c r="G411" s="99"/>
      <c r="H411" s="97"/>
      <c r="I411" s="97"/>
      <c r="J411" s="97"/>
      <c r="K411" s="97"/>
      <c r="L411" s="97"/>
      <c r="M411" s="97"/>
      <c r="N411" s="103"/>
    </row>
    <row r="412" spans="1:14" ht="12.75">
      <c r="A412" s="80"/>
      <c r="B412" s="81"/>
      <c r="C412" s="82"/>
      <c r="D412" s="88"/>
      <c r="E412" s="83"/>
      <c r="F412" s="98"/>
      <c r="G412" s="99"/>
      <c r="H412" s="97"/>
      <c r="I412" s="97"/>
      <c r="J412" s="97"/>
      <c r="K412" s="97"/>
      <c r="L412" s="97"/>
      <c r="M412" s="97"/>
      <c r="N412" s="103"/>
    </row>
    <row r="413" spans="1:14" ht="12.75">
      <c r="A413" s="80"/>
      <c r="B413" s="81"/>
      <c r="C413" s="82"/>
      <c r="D413" s="88"/>
      <c r="E413" s="83"/>
      <c r="F413" s="98"/>
      <c r="G413" s="99"/>
      <c r="H413" s="97"/>
      <c r="I413" s="97"/>
      <c r="J413" s="97"/>
      <c r="K413" s="97"/>
      <c r="L413" s="97"/>
      <c r="M413" s="97"/>
      <c r="N413" s="103"/>
    </row>
    <row r="414" spans="1:14" ht="12.75">
      <c r="A414" s="173"/>
      <c r="B414" s="167"/>
      <c r="C414" s="174"/>
      <c r="D414" s="172"/>
      <c r="E414" s="175"/>
      <c r="F414" s="182"/>
      <c r="G414" s="185"/>
      <c r="H414" s="183"/>
      <c r="I414" s="183"/>
      <c r="J414" s="183"/>
      <c r="K414" s="183"/>
      <c r="L414" s="183"/>
      <c r="M414" s="183"/>
      <c r="N414" s="184"/>
    </row>
  </sheetData>
  <sheetProtection/>
  <mergeCells count="2">
    <mergeCell ref="A3:D3"/>
    <mergeCell ref="A4:D4"/>
  </mergeCells>
  <hyperlinks>
    <hyperlink ref="N65436" r:id="rId1" display="DATA:Setembro/2010"/>
    <hyperlink ref="N65430" r:id="rId2" display="DATA:Setembro/2010"/>
    <hyperlink ref="N65424" r:id="rId3" display="DATA:Setembro/2010"/>
    <hyperlink ref="N65401" r:id="rId4" display="DATA:Setembro/2010"/>
    <hyperlink ref="N65399" r:id="rId5" display="DATA:Setembro/2010"/>
    <hyperlink ref="N65437" r:id="rId6" display="DATA:Setembro/2010"/>
    <hyperlink ref="N65431" r:id="rId7" display="DATA:Setembro/2010"/>
    <hyperlink ref="N65425" r:id="rId8" display="DATA:Setembro/2010"/>
    <hyperlink ref="N65402" r:id="rId9" display="DATA:Setembro/2010"/>
    <hyperlink ref="N65400" r:id="rId10" display="DATA:Setembro/2010"/>
    <hyperlink ref="N65435" r:id="rId11" display="DATA:Setembro/2010"/>
    <hyperlink ref="N65429" r:id="rId12" display="DATA:Setembro/2010"/>
    <hyperlink ref="N65423" r:id="rId13" display="DATA:Setembro/2010"/>
    <hyperlink ref="N65398" r:id="rId14" display="DATA:Setembro/2010"/>
    <hyperlink ref="N65469" r:id="rId15" display="DATA:Setembro/2010"/>
    <hyperlink ref="N65463" r:id="rId16" display="DATA:Setembro/2010"/>
    <hyperlink ref="N65440" r:id="rId17" display="DATA:Setembro/2010"/>
    <hyperlink ref="N65438" r:id="rId18" display="DATA:Setembro/2010"/>
    <hyperlink ref="N6" r:id="rId19" display="DATA:Setembro/2010"/>
    <hyperlink ref="N65471" r:id="rId20" display="DATA:Setembro/2010"/>
    <hyperlink ref="N65448" r:id="rId21" display="DATA:Setembro/2010"/>
    <hyperlink ref="N65446" r:id="rId22" display="DATA:Setembro/2010"/>
    <hyperlink ref="N65323" r:id="rId23" display="DATA:Setembro/2010"/>
    <hyperlink ref="N65317" r:id="rId24" display="DATA:Setembro/2010"/>
    <hyperlink ref="N65311" r:id="rId25" display="DATA:Setembro/2010"/>
    <hyperlink ref="N65288" r:id="rId26" display="DATA:Setembro/2010"/>
    <hyperlink ref="N65286" r:id="rId27" display="DATA:Setembro/2010"/>
    <hyperlink ref="N65324" r:id="rId28" display="DATA:Setembro/2010"/>
    <hyperlink ref="N65318" r:id="rId29" display="DATA:Setembro/2010"/>
    <hyperlink ref="N65312" r:id="rId30" display="DATA:Setembro/2010"/>
    <hyperlink ref="N65289" r:id="rId31" display="DATA:Setembro/2010"/>
    <hyperlink ref="N65287" r:id="rId32" display="DATA:Setembro/2010"/>
    <hyperlink ref="N65322" r:id="rId33" display="DATA:Setembro/2010"/>
    <hyperlink ref="N65316" r:id="rId34" display="DATA:Setembro/2010"/>
    <hyperlink ref="N65310" r:id="rId35" display="DATA:Setembro/2010"/>
    <hyperlink ref="N65285" r:id="rId36" display="DATA:Setembro/2010"/>
    <hyperlink ref="N65362" r:id="rId37" display="DATA:Setembro/2010"/>
    <hyperlink ref="N65356" r:id="rId38" display="DATA:Setembro/2010"/>
    <hyperlink ref="N65350" r:id="rId39" display="DATA:Setembro/2010"/>
    <hyperlink ref="N65327" r:id="rId40" display="DATA:Setembro/2010"/>
    <hyperlink ref="N65325" r:id="rId41" display="DATA:Setembro/2010"/>
    <hyperlink ref="N65370" r:id="rId42" display="DATA:Setembro/2010"/>
    <hyperlink ref="N65364" r:id="rId43" display="DATA:Setembro/2010"/>
    <hyperlink ref="N65358" r:id="rId44" display="DATA:Setembro/2010"/>
    <hyperlink ref="N65335" r:id="rId45" display="DATA:Setembro/2010"/>
    <hyperlink ref="N65333" r:id="rId46" display="DATA:Setembro/2010"/>
    <hyperlink ref="N446" r:id="rId47" display="DATA:Setembro/2010"/>
    <hyperlink ref="N65417" r:id="rId48" display="DATA:Setembro/2010"/>
    <hyperlink ref="N65411" r:id="rId49" display="DATA:Setembro/2010"/>
    <hyperlink ref="N65388" r:id="rId50" display="DATA:Setembro/2010"/>
    <hyperlink ref="N65386" r:id="rId51" display="DATA:Setembro/2010"/>
    <hyperlink ref="N65418" r:id="rId52" display="DATA:Setembro/2010"/>
    <hyperlink ref="N65412" r:id="rId53" display="DATA:Setembro/2010"/>
    <hyperlink ref="N65389" r:id="rId54" display="DATA:Setembro/2010"/>
    <hyperlink ref="N65387" r:id="rId55" display="DATA:Setembro/2010"/>
    <hyperlink ref="N65422" r:id="rId56" display="DATA:Setembro/2010"/>
    <hyperlink ref="N65416" r:id="rId57" display="DATA:Setembro/2010"/>
    <hyperlink ref="N65410" r:id="rId58" display="DATA:Setembro/2010"/>
    <hyperlink ref="N65385" r:id="rId59" display="DATA:Setembro/2010"/>
    <hyperlink ref="N65462" r:id="rId60" display="DATA:Setembro/2010"/>
    <hyperlink ref="N65456" r:id="rId61" display="DATA:Setembro/2010"/>
    <hyperlink ref="N65450" r:id="rId62" display="DATA:Setembro/2010"/>
    <hyperlink ref="N65427" r:id="rId63" display="DATA:Setembro/2010"/>
    <hyperlink ref="N65470" r:id="rId64" display="DATA:Setembro/2010"/>
    <hyperlink ref="N65464" r:id="rId65" display="DATA:Setembro/2010"/>
    <hyperlink ref="N65458" r:id="rId66" display="DATA:Setembro/2010"/>
    <hyperlink ref="N65433" r:id="rId67" display="DATA:Setembro/2010"/>
    <hyperlink ref="N65372" r:id="rId68" display="DATA:Setembro/2010"/>
    <hyperlink ref="N65366" r:id="rId69" display="DATA:Setembro/2010"/>
    <hyperlink ref="N65360" r:id="rId70" display="DATA:Setembro/2010"/>
    <hyperlink ref="N65337" r:id="rId71" display="DATA:Setembro/2010"/>
    <hyperlink ref="N65373" r:id="rId72" display="DATA:Setembro/2010"/>
    <hyperlink ref="N65367" r:id="rId73" display="DATA:Setembro/2010"/>
    <hyperlink ref="N65361" r:id="rId74" display="DATA:Setembro/2010"/>
    <hyperlink ref="N65338" r:id="rId75" display="DATA:Setembro/2010"/>
    <hyperlink ref="N65336" r:id="rId76" display="DATA:Setembro/2010"/>
    <hyperlink ref="N65371" r:id="rId77" display="DATA:Setembro/2010"/>
    <hyperlink ref="N65365" r:id="rId78" display="DATA:Setembro/2010"/>
    <hyperlink ref="N65359" r:id="rId79" display="DATA:Setembro/2010"/>
    <hyperlink ref="N65334" r:id="rId80" display="DATA:Setembro/2010"/>
    <hyperlink ref="N65405" r:id="rId81" display="DATA:Setembro/2010"/>
    <hyperlink ref="N65376" r:id="rId82" display="DATA:Setembro/2010"/>
    <hyperlink ref="N65374" r:id="rId83" display="DATA:Setembro/2010"/>
    <hyperlink ref="N65419" r:id="rId84" display="DATA:Setembro/2010"/>
    <hyperlink ref="N65413" r:id="rId85" display="DATA:Setembro/2010"/>
    <hyperlink ref="N65407" r:id="rId86" display="DATA:Setembro/2010"/>
    <hyperlink ref="N65384" r:id="rId87" display="DATA:Setembro/2010"/>
    <hyperlink ref="N65382" r:id="rId88" display="DATA:Setembro/2010"/>
    <hyperlink ref="N65357" r:id="rId89" display="DATA:Setembro/2010"/>
    <hyperlink ref="N65351" r:id="rId90" display="DATA:Setembro/2010"/>
    <hyperlink ref="N65345" r:id="rId91" display="DATA:Setembro/2010"/>
    <hyperlink ref="N65320" r:id="rId92" display="DATA:Setembro/2010"/>
    <hyperlink ref="N65352" r:id="rId93" display="DATA:Setembro/2010"/>
    <hyperlink ref="N65346" r:id="rId94" display="DATA:Setembro/2010"/>
    <hyperlink ref="N65321" r:id="rId95" display="DATA:Setembro/2010"/>
    <hyperlink ref="N65344" r:id="rId96" display="DATA:Setembro/2010"/>
    <hyperlink ref="N65319" r:id="rId97" display="DATA:Setembro/2010"/>
    <hyperlink ref="N65396" r:id="rId98" display="DATA:Setembro/2010"/>
    <hyperlink ref="N65390" r:id="rId99" display="DATA:Setembro/2010"/>
    <hyperlink ref="N65404" r:id="rId100" display="DATA:Setembro/2010"/>
    <hyperlink ref="N65392" r:id="rId101" display="DATA:Setembro/2010"/>
    <hyperlink ref="N65369" r:id="rId102" display="DATA:Setembro/2010"/>
    <hyperlink ref="N65292" r:id="rId103" display="DATA:Setembro/2010"/>
    <hyperlink ref="N65280" r:id="rId104" display="DATA:Setembro/2010"/>
    <hyperlink ref="N65257" r:id="rId105" display="DATA:Setembro/2010"/>
    <hyperlink ref="N65255" r:id="rId106" display="DATA:Setembro/2010"/>
    <hyperlink ref="N65293" r:id="rId107" display="DATA:Setembro/2010"/>
    <hyperlink ref="N65281" r:id="rId108" display="DATA:Setembro/2010"/>
    <hyperlink ref="N65258" r:id="rId109" display="DATA:Setembro/2010"/>
    <hyperlink ref="N65256" r:id="rId110" display="DATA:Setembro/2010"/>
    <hyperlink ref="N65291" r:id="rId111" display="DATA:Setembro/2010"/>
    <hyperlink ref="N65279" r:id="rId112" display="DATA:Setembro/2010"/>
    <hyperlink ref="N65254" r:id="rId113" display="DATA:Setembro/2010"/>
    <hyperlink ref="N65331" r:id="rId114" display="DATA:Setembro/2010"/>
    <hyperlink ref="N65296" r:id="rId115" display="DATA:Setembro/2010"/>
    <hyperlink ref="N65294" r:id="rId116" display="DATA:Setembro/2010"/>
    <hyperlink ref="N65339" r:id="rId117" display="DATA:Setembro/2010"/>
    <hyperlink ref="N65304" r:id="rId118" display="DATA:Setembro/2010"/>
    <hyperlink ref="N65302" r:id="rId119" display="DATA:Setembro/2010"/>
    <hyperlink ref="N65275" r:id="rId120" display="DATA:Setembro/2010"/>
    <hyperlink ref="N65269" r:id="rId121" display="DATA:Setembro/2010"/>
    <hyperlink ref="N65246" r:id="rId122" display="DATA:Setembro/2010"/>
    <hyperlink ref="N65244" r:id="rId123" display="DATA:Setembro/2010"/>
    <hyperlink ref="N65282" r:id="rId124" display="DATA:Setembro/2010"/>
    <hyperlink ref="N65276" r:id="rId125" display="DATA:Setembro/2010"/>
    <hyperlink ref="N65270" r:id="rId126" display="DATA:Setembro/2010"/>
    <hyperlink ref="N65247" r:id="rId127" display="DATA:Setembro/2010"/>
    <hyperlink ref="N65245" r:id="rId128" display="DATA:Setembro/2010"/>
    <hyperlink ref="N65274" r:id="rId129" display="DATA:Setembro/2010"/>
    <hyperlink ref="N65268" r:id="rId130" display="DATA:Setembro/2010"/>
    <hyperlink ref="N65243" r:id="rId131" display="DATA:Setembro/2010"/>
    <hyperlink ref="N65314" r:id="rId132" display="DATA:Setembro/2010"/>
    <hyperlink ref="N65308" r:id="rId133" display="DATA:Setembro/2010"/>
    <hyperlink ref="N65283" r:id="rId134" display="DATA:Setembro/2010"/>
    <hyperlink ref="N65328" r:id="rId135" display="DATA:Setembro/2010"/>
    <hyperlink ref="N65266" r:id="rId136" display="DATA:Setembro/2010"/>
    <hyperlink ref="N65260" r:id="rId137" display="DATA:Setembro/2010"/>
    <hyperlink ref="N65231" r:id="rId138" display="DATA:Setembro/2010"/>
    <hyperlink ref="N65229" r:id="rId139" display="DATA:Setembro/2010"/>
    <hyperlink ref="N65267" r:id="rId140" display="DATA:Setembro/2010"/>
    <hyperlink ref="N65261" r:id="rId141" display="DATA:Setembro/2010"/>
    <hyperlink ref="N65232" r:id="rId142" display="DATA:Setembro/2010"/>
    <hyperlink ref="N65230" r:id="rId143" display="DATA:Setembro/2010"/>
    <hyperlink ref="N65265" r:id="rId144" display="DATA:Setembro/2010"/>
    <hyperlink ref="N65259" r:id="rId145" display="DATA:Setembro/2010"/>
    <hyperlink ref="N65253" r:id="rId146" display="DATA:Setembro/2010"/>
    <hyperlink ref="N65228" r:id="rId147" display="DATA:Setembro/2010"/>
    <hyperlink ref="N65305" r:id="rId148" display="DATA:Setembro/2010"/>
    <hyperlink ref="N65299" r:id="rId149" display="DATA:Setembro/2010"/>
    <hyperlink ref="N65313" r:id="rId150" display="DATA:Setembro/2010"/>
    <hyperlink ref="N65307" r:id="rId151" display="DATA:Setembro/2010"/>
    <hyperlink ref="N65301" r:id="rId152" display="DATA:Setembro/2010"/>
    <hyperlink ref="N65278" r:id="rId153" display="DATA:Setembro/2010"/>
    <hyperlink ref="N65368" r:id="rId154" display="DATA:Setembro/2010"/>
    <hyperlink ref="N65406" r:id="rId155" display="DATA:Setembro/2010"/>
    <hyperlink ref="N65377" r:id="rId156" display="DATA:Setembro/2010"/>
    <hyperlink ref="N65375" r:id="rId157" display="DATA:Setembro/2010"/>
    <hyperlink ref="N65420" r:id="rId158" display="DATA:Setembro/2010"/>
    <hyperlink ref="N65414" r:id="rId159" display="DATA:Setembro/2010"/>
    <hyperlink ref="N65408" r:id="rId160" display="DATA:Setembro/2010"/>
    <hyperlink ref="N65383" r:id="rId161" display="DATA:Setembro/2010"/>
    <hyperlink ref="N457" r:id="rId162" display="DATA:Setembro/2010"/>
    <hyperlink ref="N458" r:id="rId163" display="DATA:Setembro/2010"/>
    <hyperlink ref="N456" r:id="rId164" display="DATA:Setembro/2010"/>
    <hyperlink ref="N496" r:id="rId165" display="DATA:Setembro/2010"/>
    <hyperlink ref="N450" r:id="rId166" display="DATA:Setembro/2010"/>
    <hyperlink ref="N448" r:id="rId167" display="DATA:Setembro/2010"/>
    <hyperlink ref="N65467" r:id="rId168" display="DATA:Setembro/2010"/>
    <hyperlink ref="N65461" r:id="rId169" display="DATA:Setembro/2010"/>
    <hyperlink ref="N65468" r:id="rId170" display="DATA:Setembro/2010"/>
    <hyperlink ref="N65439" r:id="rId171" display="DATA:Setembro/2010"/>
    <hyperlink ref="N65472" r:id="rId172" display="DATA:Setembro/2010"/>
    <hyperlink ref="N65466" r:id="rId173" display="DATA:Setembro/2010"/>
    <hyperlink ref="N65460" r:id="rId174" display="DATA:Setembro/2010"/>
    <hyperlink ref="N65421" r:id="rId175" display="DATA:Setembro/2010"/>
    <hyperlink ref="N65415" r:id="rId176" display="DATA:Setembro/2010"/>
    <hyperlink ref="N65409" r:id="rId177" display="DATA:Setembro/2010"/>
    <hyperlink ref="N65455" r:id="rId178" display="DATA:Setembro/2010"/>
    <hyperlink ref="N65449" r:id="rId179" display="DATA:Setembro/2010"/>
    <hyperlink ref="N65426" r:id="rId180" display="DATA:Setembro/2010"/>
    <hyperlink ref="N65457" r:id="rId181" display="DATA:Setembro/2010"/>
    <hyperlink ref="N65434" r:id="rId182" display="DATA:Setembro/2010"/>
    <hyperlink ref="N65432" r:id="rId183" display="DATA:Setembro/2010"/>
    <hyperlink ref="N65395" r:id="rId184" display="DATA:Setembro/2010"/>
    <hyperlink ref="N65394" r:id="rId185" display="DATA:Setembro/2010"/>
    <hyperlink ref="N65454" r:id="rId186" display="DATA:Setembro/2010"/>
    <hyperlink ref="N65442" r:id="rId187" display="DATA:Setembro/2010"/>
    <hyperlink ref="N65342" r:id="rId188" display="DATA:Setembro/2010"/>
    <hyperlink ref="N65330" r:id="rId189" display="DATA:Setembro/2010"/>
    <hyperlink ref="N65343" r:id="rId190" display="DATA:Setembro/2010"/>
    <hyperlink ref="N65306" r:id="rId191" display="DATA:Setembro/2010"/>
    <hyperlink ref="N65341" r:id="rId192" display="DATA:Setembro/2010"/>
    <hyperlink ref="N65329" r:id="rId193" display="DATA:Setembro/2010"/>
    <hyperlink ref="N65381" r:id="rId194" display="DATA:Setembro/2010"/>
    <hyperlink ref="N65354" r:id="rId195" display="DATA:Setembro/2010"/>
    <hyperlink ref="N65332" r:id="rId196" display="DATA:Setembro/2010"/>
    <hyperlink ref="N65326" r:id="rId197" display="DATA:Setembro/2010"/>
    <hyperlink ref="N65297" r:id="rId198" display="DATA:Setembro/2010"/>
    <hyperlink ref="N65295" r:id="rId199" display="DATA:Setembro/2010"/>
    <hyperlink ref="N65378" r:id="rId200" display="DATA:Setembro/2010"/>
    <hyperlink ref="N65315" r:id="rId201" display="DATA:Setembro/2010"/>
    <hyperlink ref="N65309" r:id="rId202" display="DATA:Setembro/2010"/>
    <hyperlink ref="N65303" r:id="rId203" display="DATA:Setembro/2010"/>
    <hyperlink ref="N65355" r:id="rId204" display="DATA:Setembro/2010"/>
    <hyperlink ref="N65349" r:id="rId205" display="DATA:Setembro/2010"/>
    <hyperlink ref="N65363" r:id="rId206" display="DATA:Setembro/2010"/>
    <hyperlink ref="N65353" r:id="rId207" display="DATA:Setembro/2010"/>
    <hyperlink ref="N65452" r:id="rId208" display="DATA:Setembro/2010"/>
    <hyperlink ref="N65202" r:id="rId209" display="DATA:Setembro/2010"/>
    <hyperlink ref="N65196" r:id="rId210" display="DATA:Setembro/2010"/>
    <hyperlink ref="N65190" r:id="rId211" display="DATA:Setembro/2010"/>
    <hyperlink ref="N65167" r:id="rId212" display="DATA:Setembro/2010"/>
    <hyperlink ref="N65165" r:id="rId213" display="DATA:Setembro/2010"/>
    <hyperlink ref="N65203" r:id="rId214" display="DATA:Setembro/2010"/>
    <hyperlink ref="N65197" r:id="rId215" display="DATA:Setembro/2010"/>
    <hyperlink ref="N65191" r:id="rId216" display="DATA:Setembro/2010"/>
    <hyperlink ref="N65168" r:id="rId217" display="DATA:Setembro/2010"/>
    <hyperlink ref="N65166" r:id="rId218" display="DATA:Setembro/2010"/>
    <hyperlink ref="N65201" r:id="rId219" display="DATA:Setembro/2010"/>
    <hyperlink ref="N65195" r:id="rId220" display="DATA:Setembro/2010"/>
    <hyperlink ref="N65189" r:id="rId221" display="DATA:Setembro/2010"/>
    <hyperlink ref="N65164" r:id="rId222" display="DATA:Setembro/2010"/>
    <hyperlink ref="N65241" r:id="rId223" display="DATA:Setembro/2010"/>
    <hyperlink ref="N65235" r:id="rId224" display="DATA:Setembro/2010"/>
    <hyperlink ref="N65206" r:id="rId225" display="DATA:Setembro/2010"/>
    <hyperlink ref="N65204" r:id="rId226" display="DATA:Setembro/2010"/>
    <hyperlink ref="N65249" r:id="rId227" display="DATA:Setembro/2010"/>
    <hyperlink ref="N65237" r:id="rId228" display="DATA:Setembro/2010"/>
    <hyperlink ref="N65214" r:id="rId229" display="DATA:Setembro/2010"/>
    <hyperlink ref="N65212" r:id="rId230" display="DATA:Setembro/2010"/>
    <hyperlink ref="N65379" r:id="rId231" display="DATA:Setembro/2010"/>
    <hyperlink ref="N65380" r:id="rId232" display="DATA:Setembro/2010"/>
    <hyperlink ref="N65403" r:id="rId233" display="DATA:Setembro/2010"/>
    <hyperlink ref="N65443" r:id="rId234" display="DATA:Setembro/2010"/>
    <hyperlink ref="N65428" r:id="rId235" display="DATA:Setembro/2010"/>
    <hyperlink ref="N65290" r:id="rId236" display="DATA:Setembro/2010"/>
    <hyperlink ref="N65264" r:id="rId237" display="DATA:Setembro/2010"/>
    <hyperlink ref="N65251" r:id="rId238" display="DATA:Setembro/2010"/>
    <hyperlink ref="N65239" r:id="rId239" display="DATA:Setembro/2010"/>
    <hyperlink ref="N65216" r:id="rId240" display="DATA:Setembro/2010"/>
    <hyperlink ref="N65252" r:id="rId241" display="DATA:Setembro/2010"/>
    <hyperlink ref="N65240" r:id="rId242" display="DATA:Setembro/2010"/>
    <hyperlink ref="N65217" r:id="rId243" display="DATA:Setembro/2010"/>
    <hyperlink ref="N65215" r:id="rId244" display="DATA:Setembro/2010"/>
    <hyperlink ref="N65250" r:id="rId245" display="DATA:Setembro/2010"/>
    <hyperlink ref="N65238" r:id="rId246" display="DATA:Setembro/2010"/>
    <hyperlink ref="N65213" r:id="rId247" display="DATA:Setembro/2010"/>
    <hyperlink ref="N65284" r:id="rId248" display="DATA:Setembro/2010"/>
    <hyperlink ref="N65298" r:id="rId249" display="DATA:Setembro/2010"/>
    <hyperlink ref="N65263" r:id="rId250" display="DATA:Setembro/2010"/>
    <hyperlink ref="N65236" r:id="rId251" display="DATA:Setembro/2010"/>
    <hyperlink ref="N65224" r:id="rId252" display="DATA:Setembro/2010"/>
    <hyperlink ref="N65199" r:id="rId253" display="DATA:Setembro/2010"/>
    <hyperlink ref="N65225" r:id="rId254" display="DATA:Setembro/2010"/>
    <hyperlink ref="N65200" r:id="rId255" display="DATA:Setembro/2010"/>
    <hyperlink ref="N65223" r:id="rId256" display="DATA:Setembro/2010"/>
    <hyperlink ref="N65198" r:id="rId257" display="DATA:Setembro/2010"/>
    <hyperlink ref="N65277" r:id="rId258" display="DATA:Setembro/2010"/>
    <hyperlink ref="N65271" r:id="rId259" display="DATA:Setembro/2010"/>
    <hyperlink ref="N65248" r:id="rId260" display="DATA:Setembro/2010"/>
    <hyperlink ref="N65171" r:id="rId261" display="DATA:Setembro/2010"/>
    <hyperlink ref="N65159" r:id="rId262" display="DATA:Setembro/2010"/>
    <hyperlink ref="N65136" r:id="rId263" display="DATA:Setembro/2010"/>
    <hyperlink ref="N65134" r:id="rId264" display="DATA:Setembro/2010"/>
    <hyperlink ref="N65172" r:id="rId265" display="DATA:Setembro/2010"/>
    <hyperlink ref="N65160" r:id="rId266" display="DATA:Setembro/2010"/>
    <hyperlink ref="N65137" r:id="rId267" display="DATA:Setembro/2010"/>
    <hyperlink ref="N65135" r:id="rId268" display="DATA:Setembro/2010"/>
    <hyperlink ref="N65170" r:id="rId269" display="DATA:Setembro/2010"/>
    <hyperlink ref="N65158" r:id="rId270" display="DATA:Setembro/2010"/>
    <hyperlink ref="N65133" r:id="rId271" display="DATA:Setembro/2010"/>
    <hyperlink ref="N65210" r:id="rId272" display="DATA:Setembro/2010"/>
    <hyperlink ref="N65175" r:id="rId273" display="DATA:Setembro/2010"/>
    <hyperlink ref="N65173" r:id="rId274" display="DATA:Setembro/2010"/>
    <hyperlink ref="N65218" r:id="rId275" display="DATA:Setembro/2010"/>
    <hyperlink ref="N65183" r:id="rId276" display="DATA:Setembro/2010"/>
    <hyperlink ref="N65181" r:id="rId277" display="DATA:Setembro/2010"/>
    <hyperlink ref="N65154" r:id="rId278" display="DATA:Setembro/2010"/>
    <hyperlink ref="N65148" r:id="rId279" display="DATA:Setembro/2010"/>
    <hyperlink ref="N65125" r:id="rId280" display="DATA:Setembro/2010"/>
    <hyperlink ref="N65123" r:id="rId281" display="DATA:Setembro/2010"/>
    <hyperlink ref="N65161" r:id="rId282" display="DATA:Setembro/2010"/>
    <hyperlink ref="N65155" r:id="rId283" display="DATA:Setembro/2010"/>
    <hyperlink ref="N65149" r:id="rId284" display="DATA:Setembro/2010"/>
    <hyperlink ref="N65126" r:id="rId285" display="DATA:Setembro/2010"/>
    <hyperlink ref="N65124" r:id="rId286" display="DATA:Setembro/2010"/>
    <hyperlink ref="N65153" r:id="rId287" display="DATA:Setembro/2010"/>
    <hyperlink ref="N65147" r:id="rId288" display="DATA:Setembro/2010"/>
    <hyperlink ref="N65122" r:id="rId289" display="DATA:Setembro/2010"/>
    <hyperlink ref="N65193" r:id="rId290" display="DATA:Setembro/2010"/>
    <hyperlink ref="N65187" r:id="rId291" display="DATA:Setembro/2010"/>
    <hyperlink ref="N65162" r:id="rId292" display="DATA:Setembro/2010"/>
    <hyperlink ref="N65207" r:id="rId293" display="DATA:Setembro/2010"/>
    <hyperlink ref="N65145" r:id="rId294" display="DATA:Setembro/2010"/>
    <hyperlink ref="N65139" r:id="rId295" display="DATA:Setembro/2010"/>
    <hyperlink ref="N65110" r:id="rId296" display="DATA:Setembro/2010"/>
    <hyperlink ref="N65108" r:id="rId297" display="DATA:Setembro/2010"/>
    <hyperlink ref="N65146" r:id="rId298" display="DATA:Setembro/2010"/>
    <hyperlink ref="N65140" r:id="rId299" display="DATA:Setembro/2010"/>
    <hyperlink ref="N65111" r:id="rId300" display="DATA:Setembro/2010"/>
    <hyperlink ref="N65109" r:id="rId301" display="DATA:Setembro/2010"/>
    <hyperlink ref="N65144" r:id="rId302" display="DATA:Setembro/2010"/>
    <hyperlink ref="N65138" r:id="rId303" display="DATA:Setembro/2010"/>
    <hyperlink ref="N65132" r:id="rId304" display="DATA:Setembro/2010"/>
    <hyperlink ref="N65107" r:id="rId305" display="DATA:Setembro/2010"/>
    <hyperlink ref="N65184" r:id="rId306" display="DATA:Setembro/2010"/>
    <hyperlink ref="N65178" r:id="rId307" display="DATA:Setembro/2010"/>
    <hyperlink ref="N65192" r:id="rId308" display="DATA:Setembro/2010"/>
    <hyperlink ref="N65186" r:id="rId309" display="DATA:Setembro/2010"/>
    <hyperlink ref="N65180" r:id="rId310" display="DATA:Setembro/2010"/>
    <hyperlink ref="N65157" r:id="rId311" display="DATA:Setembro/2010"/>
    <hyperlink ref="N65262" r:id="rId312" display="DATA:Setembro/2010"/>
    <hyperlink ref="N65465" r:id="rId313" display="DATA:Setembro/2010"/>
    <hyperlink ref="N65459" r:id="rId314" display="DATA:Setembro/2010"/>
    <hyperlink ref="N65453" r:id="rId315" display="DATA:Setembro/2010"/>
    <hyperlink ref="N65340" r:id="rId316" display="DATA:Setembro/2010"/>
    <hyperlink ref="N65347" r:id="rId317" display="DATA:Setembro/2010"/>
    <hyperlink ref="N65391" r:id="rId318" display="DATA:Setembro/2010"/>
    <hyperlink ref="N65393" r:id="rId319" display="DATA:Setembro/2010"/>
    <hyperlink ref="N65300" r:id="rId320" display="DATA:Setembro/2010"/>
    <hyperlink ref="N65348" r:id="rId321" display="DATA:Setembro/2010"/>
    <hyperlink ref="N65273" r:id="rId322" display="DATA:Setembro/2010"/>
    <hyperlink ref="N65221" r:id="rId323" display="DATA:Setembro/2010"/>
    <hyperlink ref="N65209" r:id="rId324" display="DATA:Setembro/2010"/>
    <hyperlink ref="N65222" r:id="rId325" display="DATA:Setembro/2010"/>
    <hyperlink ref="N65185" r:id="rId326" display="DATA:Setembro/2010"/>
    <hyperlink ref="N65220" r:id="rId327" display="DATA:Setembro/2010"/>
    <hyperlink ref="N65208" r:id="rId328" display="DATA:Setembro/2010"/>
    <hyperlink ref="N65233" r:id="rId329" display="DATA:Setembro/2010"/>
    <hyperlink ref="N65211" r:id="rId330" display="DATA:Setembro/2010"/>
    <hyperlink ref="N65205" r:id="rId331" display="DATA:Setembro/2010"/>
    <hyperlink ref="N65176" r:id="rId332" display="DATA:Setembro/2010"/>
    <hyperlink ref="N65174" r:id="rId333" display="DATA:Setembro/2010"/>
    <hyperlink ref="N65194" r:id="rId334" display="DATA:Setembro/2010"/>
    <hyperlink ref="N65188" r:id="rId335" display="DATA:Setembro/2010"/>
    <hyperlink ref="N65182" r:id="rId336" display="DATA:Setembro/2010"/>
    <hyperlink ref="N65234" r:id="rId337" display="DATA:Setembro/2010"/>
    <hyperlink ref="N65242" r:id="rId338" display="DATA:Setembro/2010"/>
    <hyperlink ref="N65397" r:id="rId339" display="DATA:Setembro/2010"/>
    <hyperlink ref="N65272" r:id="rId340" display="DATA:Setembro/2010"/>
    <hyperlink ref="N65219" r:id="rId341" display="DATA:Setembro/2010"/>
    <hyperlink ref="N65130" r:id="rId342" display="DATA:Setembro/2010"/>
    <hyperlink ref="N65128" r:id="rId343" display="DATA:Setembro/2010"/>
    <hyperlink ref="N65131" r:id="rId344" display="DATA:Setembro/2010"/>
    <hyperlink ref="N65129" r:id="rId345" display="DATA:Setembro/2010"/>
    <hyperlink ref="N65152" r:id="rId346" display="DATA:Setembro/2010"/>
    <hyperlink ref="N65127" r:id="rId347" display="DATA:Setembro/2010"/>
    <hyperlink ref="N65169" r:id="rId348" display="DATA:Setembro/2010"/>
    <hyperlink ref="N65177" r:id="rId349" display="DATA:Setembro/2010"/>
    <hyperlink ref="N65142" r:id="rId350" display="DATA:Setembro/2010"/>
    <hyperlink ref="N65119" r:id="rId351" display="DATA:Setembro/2010"/>
    <hyperlink ref="N65117" r:id="rId352" display="DATA:Setembro/2010"/>
    <hyperlink ref="N65143" r:id="rId353" display="DATA:Setembro/2010"/>
    <hyperlink ref="N65120" r:id="rId354" display="DATA:Setembro/2010"/>
    <hyperlink ref="N65118" r:id="rId355" display="DATA:Setembro/2010"/>
    <hyperlink ref="N65141" r:id="rId356" display="DATA:Setembro/2010"/>
    <hyperlink ref="N65116" r:id="rId357" display="DATA:Setembro/2010"/>
    <hyperlink ref="N65156" r:id="rId358" display="DATA:Setembro/2010"/>
    <hyperlink ref="N65104" r:id="rId359" display="DATA:Setembro/2010"/>
    <hyperlink ref="N65102" r:id="rId360" display="DATA:Setembro/2010"/>
    <hyperlink ref="N65105" r:id="rId361" display="DATA:Setembro/2010"/>
    <hyperlink ref="N65103" r:id="rId362" display="DATA:Setembro/2010"/>
    <hyperlink ref="N65101" r:id="rId363" display="DATA:Setembro/2010"/>
    <hyperlink ref="N65151" r:id="rId364" display="DATA:Setembro/2010"/>
    <hyperlink ref="N65447" r:id="rId365" display="DATA:Setembro/2010"/>
    <hyperlink ref="N65179" r:id="rId366" display="DATA:Setembro/2010"/>
    <hyperlink ref="N65227" r:id="rId367" display="DATA:Setembro/2010"/>
    <hyperlink ref="N65226" r:id="rId368" display="DATA:Setembro/2010"/>
    <hyperlink ref="N65163" r:id="rId369" display="DATA:Setembro/2010"/>
    <hyperlink ref="N65150" r:id="rId370" display="DATA:Setembro/2010"/>
    <hyperlink ref="N65121" r:id="rId371" display="DATA:Setembro/2010"/>
    <hyperlink ref="N65106" r:id="rId372" display="DATA:Setembro/2010"/>
    <hyperlink ref="N65451" r:id="rId373" display="DATA:Setembro/2010"/>
    <hyperlink ref="N65445" r:id="rId374" display="DATA:Setembro/2010"/>
    <hyperlink ref="N65444" r:id="rId375" display="DATA:Setembro/2010"/>
    <hyperlink ref="N415" r:id="rId376" display="DATA:Setembro/2010"/>
    <hyperlink ref="N65115" r:id="rId377" display="DATA:Setembro/2010"/>
    <hyperlink ref="N65086" r:id="rId378" display="DATA:Setembro/2010"/>
    <hyperlink ref="N65084" r:id="rId379" display="DATA:Setembro/2010"/>
    <hyperlink ref="N65087" r:id="rId380" display="DATA:Setembro/2010"/>
    <hyperlink ref="N65085" r:id="rId381" display="DATA:Setembro/2010"/>
    <hyperlink ref="N65114" r:id="rId382" display="DATA:Setembro/2010"/>
    <hyperlink ref="N65083" r:id="rId383" display="DATA:Setembro/2010"/>
    <hyperlink ref="N65090" r:id="rId384" display="DATA:Setembro/2010"/>
    <hyperlink ref="N65078" r:id="rId385" display="DATA:Setembro/2010"/>
    <hyperlink ref="N65055" r:id="rId386" display="DATA:Setembro/2010"/>
    <hyperlink ref="N65053" r:id="rId387" display="DATA:Setembro/2010"/>
    <hyperlink ref="N65091" r:id="rId388" display="DATA:Setembro/2010"/>
    <hyperlink ref="N65079" r:id="rId389" display="DATA:Setembro/2010"/>
    <hyperlink ref="N65056" r:id="rId390" display="DATA:Setembro/2010"/>
    <hyperlink ref="N65054" r:id="rId391" display="DATA:Setembro/2010"/>
    <hyperlink ref="N65089" r:id="rId392" display="DATA:Setembro/2010"/>
    <hyperlink ref="N65077" r:id="rId393" display="DATA:Setembro/2010"/>
    <hyperlink ref="N65052" r:id="rId394" display="DATA:Setembro/2010"/>
    <hyperlink ref="N65094" r:id="rId395" display="DATA:Setembro/2010"/>
    <hyperlink ref="N65092" r:id="rId396" display="DATA:Setembro/2010"/>
    <hyperlink ref="N65100" r:id="rId397" display="DATA:Setembro/2010"/>
    <hyperlink ref="N65073" r:id="rId398" display="DATA:Setembro/2010"/>
    <hyperlink ref="N65067" r:id="rId399" display="DATA:Setembro/2010"/>
    <hyperlink ref="N65044" r:id="rId400" display="DATA:Setembro/2010"/>
    <hyperlink ref="N65042" r:id="rId401" display="DATA:Setembro/2010"/>
    <hyperlink ref="N65080" r:id="rId402" display="DATA:Setembro/2010"/>
    <hyperlink ref="N65074" r:id="rId403" display="DATA:Setembro/2010"/>
    <hyperlink ref="N65068" r:id="rId404" display="DATA:Setembro/2010"/>
    <hyperlink ref="N65045" r:id="rId405" display="DATA:Setembro/2010"/>
    <hyperlink ref="N65043" r:id="rId406" display="DATA:Setembro/2010"/>
    <hyperlink ref="N65072" r:id="rId407" display="DATA:Setembro/2010"/>
    <hyperlink ref="N65066" r:id="rId408" display="DATA:Setembro/2010"/>
    <hyperlink ref="N65041" r:id="rId409" display="DATA:Setembro/2010"/>
    <hyperlink ref="N65112" r:id="rId410" display="DATA:Setembro/2010"/>
    <hyperlink ref="N65081" r:id="rId411" display="DATA:Setembro/2010"/>
    <hyperlink ref="N65064" r:id="rId412" display="DATA:Setembro/2010"/>
    <hyperlink ref="N65058" r:id="rId413" display="DATA:Setembro/2010"/>
    <hyperlink ref="N65029" r:id="rId414" display="DATA:Setembro/2010"/>
    <hyperlink ref="N65027" r:id="rId415" display="DATA:Setembro/2010"/>
    <hyperlink ref="N65065" r:id="rId416" display="DATA:Setembro/2010"/>
    <hyperlink ref="N65059" r:id="rId417" display="DATA:Setembro/2010"/>
    <hyperlink ref="N65030" r:id="rId418" display="DATA:Setembro/2010"/>
    <hyperlink ref="N65028" r:id="rId419" display="DATA:Setembro/2010"/>
    <hyperlink ref="N65063" r:id="rId420" display="DATA:Setembro/2010"/>
    <hyperlink ref="N65057" r:id="rId421" display="DATA:Setembro/2010"/>
    <hyperlink ref="N65051" r:id="rId422" display="DATA:Setembro/2010"/>
    <hyperlink ref="N65026" r:id="rId423" display="DATA:Setembro/2010"/>
    <hyperlink ref="N65097" r:id="rId424" display="DATA:Setembro/2010"/>
    <hyperlink ref="N65099" r:id="rId425" display="DATA:Setembro/2010"/>
    <hyperlink ref="N65076" r:id="rId426" display="DATA:Setembro/2010"/>
    <hyperlink ref="N65095" r:id="rId427" display="DATA:Setembro/2010"/>
    <hyperlink ref="N65093" r:id="rId428" display="DATA:Setembro/2010"/>
    <hyperlink ref="N65113" r:id="rId429" display="DATA:Setembro/2010"/>
    <hyperlink ref="N65049" r:id="rId430" display="DATA:Setembro/2010"/>
    <hyperlink ref="N65047" r:id="rId431" display="DATA:Setembro/2010"/>
    <hyperlink ref="N65050" r:id="rId432" display="DATA:Setembro/2010"/>
    <hyperlink ref="N65048" r:id="rId433" display="DATA:Setembro/2010"/>
    <hyperlink ref="N65071" r:id="rId434" display="DATA:Setembro/2010"/>
    <hyperlink ref="N65046" r:id="rId435" display="DATA:Setembro/2010"/>
    <hyperlink ref="N65088" r:id="rId436" display="DATA:Setembro/2010"/>
    <hyperlink ref="N65096" r:id="rId437" display="DATA:Setembro/2010"/>
    <hyperlink ref="N65061" r:id="rId438" display="DATA:Setembro/2010"/>
    <hyperlink ref="N65038" r:id="rId439" display="DATA:Setembro/2010"/>
    <hyperlink ref="N65036" r:id="rId440" display="DATA:Setembro/2010"/>
    <hyperlink ref="N65062" r:id="rId441" display="DATA:Setembro/2010"/>
    <hyperlink ref="N65039" r:id="rId442" display="DATA:Setembro/2010"/>
    <hyperlink ref="N65037" r:id="rId443" display="DATA:Setembro/2010"/>
    <hyperlink ref="N65060" r:id="rId444" display="DATA:Setembro/2010"/>
    <hyperlink ref="N65035" r:id="rId445" display="DATA:Setembro/2010"/>
    <hyperlink ref="N65075" r:id="rId446" display="DATA:Setembro/2010"/>
    <hyperlink ref="N65023" r:id="rId447" display="DATA:Setembro/2010"/>
    <hyperlink ref="N65021" r:id="rId448" display="DATA:Setembro/2010"/>
    <hyperlink ref="N65024" r:id="rId449" display="DATA:Setembro/2010"/>
    <hyperlink ref="N65022" r:id="rId450" display="DATA:Setembro/2010"/>
    <hyperlink ref="N65020" r:id="rId451" display="DATA:Setembro/2010"/>
    <hyperlink ref="N65070" r:id="rId452" display="DATA:Setembro/2010"/>
    <hyperlink ref="N65098" r:id="rId453" display="DATA:Setembro/2010"/>
    <hyperlink ref="N65082" r:id="rId454" display="DATA:Setembro/2010"/>
    <hyperlink ref="N65069" r:id="rId455" display="DATA:Setembro/2010"/>
    <hyperlink ref="N65040" r:id="rId456" display="DATA:Setembro/2010"/>
    <hyperlink ref="N65025" r:id="rId457" display="DATA:Setembro/2010"/>
    <hyperlink ref="N451" r:id="rId458" display="DATA:Setembro/2010"/>
    <hyperlink ref="N449" r:id="rId459" display="DATA:Setembro/2010"/>
    <hyperlink ref="N489" r:id="rId460" display="DATA:Setembro/2010"/>
    <hyperlink ref="N443" r:id="rId461" display="DATA:Setembro/2010"/>
    <hyperlink ref="N441" r:id="rId462" display="DATA:Setembro/2010"/>
    <hyperlink ref="N65441" r:id="rId463" display="DATA:Setembro/2010"/>
    <hyperlink ref="N500" r:id="rId464" display="DATA:Setembro/2010"/>
    <hyperlink ref="N455" r:id="rId465" display="DATA:Setembro/2010"/>
    <hyperlink ref="N453" r:id="rId466" display="DATA:Setembro/2010"/>
    <hyperlink ref="N501" r:id="rId467" display="DATA:Setembro/2010"/>
    <hyperlink ref="N454" r:id="rId468" display="DATA:Setembro/2010"/>
    <hyperlink ref="N499" r:id="rId469" display="DATA:Setembro/2010"/>
    <hyperlink ref="N452" r:id="rId470" display="DATA:Setembro/2010"/>
    <hyperlink ref="N539" r:id="rId471" display="DATA:Setembro/2010"/>
    <hyperlink ref="N493" r:id="rId472" display="DATA:Setembro/2010"/>
    <hyperlink ref="N491" r:id="rId473" display="DATA:Setembro/2010"/>
    <hyperlink ref="N425" r:id="rId474" display="DATA:Setembro/2010"/>
    <hyperlink ref="N444" r:id="rId475" display="DATA:Setembro/2010"/>
    <hyperlink ref="N445" r:id="rId476" display="DATA:Setembro/2010"/>
    <hyperlink ref="N483" r:id="rId477" display="DATA:Setembro/2010"/>
    <hyperlink ref="N437" r:id="rId478" display="DATA:Setembro/2010"/>
    <hyperlink ref="N435" r:id="rId479" display="DATA:Setembro/2010"/>
    <hyperlink ref="N494" r:id="rId480" display="DATA:Setembro/2010"/>
    <hyperlink ref="N447" r:id="rId481" display="DATA:Setembro/2010"/>
    <hyperlink ref="N495" r:id="rId482" display="DATA:Setembro/2010"/>
    <hyperlink ref="N533" r:id="rId483" display="DATA:Setembro/2010"/>
    <hyperlink ref="N487" r:id="rId484" display="DATA:Setembro/2010"/>
    <hyperlink ref="N485" r:id="rId485" display="DATA:Setembro/2010"/>
    <hyperlink ref="N419" r:id="rId486" display="DATA:Setembro/2010"/>
    <hyperlink ref="N426" r:id="rId487" display="DATA:Setembro/2010"/>
    <hyperlink ref="N427" r:id="rId488" display="DATA:Setembro/2010"/>
    <hyperlink ref="N465" r:id="rId489" display="DATA:Setembro/2010"/>
    <hyperlink ref="N417" r:id="rId490" display="DATA:Setembro/2010"/>
    <hyperlink ref="N476" r:id="rId491" display="DATA:Setembro/2010"/>
    <hyperlink ref="N431" r:id="rId492" display="DATA:Setembro/2010"/>
    <hyperlink ref="N429" r:id="rId493" display="DATA:Setembro/2010"/>
    <hyperlink ref="N477" r:id="rId494" display="DATA:Setembro/2010"/>
    <hyperlink ref="N432" r:id="rId495" display="DATA:Setembro/2010"/>
    <hyperlink ref="N430" r:id="rId496" display="DATA:Setembro/2010"/>
    <hyperlink ref="N475" r:id="rId497" display="DATA:Setembro/2010"/>
    <hyperlink ref="N428" r:id="rId498" display="DATA:Setembro/2010"/>
    <hyperlink ref="N515" r:id="rId499" display="DATA:Setembro/2010"/>
    <hyperlink ref="N469" r:id="rId500" display="DATA:Setembro/2010"/>
    <hyperlink ref="N467" r:id="rId501" display="DATA:Setembro/2010"/>
    <hyperlink ref="N420" r:id="rId502" display="DATA:Setembro/2010"/>
    <hyperlink ref="N418" r:id="rId503" display="DATA:Setembro/2010"/>
    <hyperlink ref="N424" r:id="rId504" display="DATA:Setembro/2010"/>
    <hyperlink ref="N422" r:id="rId505" display="DATA:Setembro/2010"/>
    <hyperlink ref="N470" r:id="rId506" display="DATA:Setembro/2010"/>
    <hyperlink ref="N423" r:id="rId507" display="DATA:Setembro/2010"/>
    <hyperlink ref="N468" r:id="rId508" display="DATA:Setembro/2010"/>
    <hyperlink ref="N421" r:id="rId509" display="DATA:Setembro/2010"/>
    <hyperlink ref="N508" r:id="rId510" display="DATA:Setembro/2010"/>
    <hyperlink ref="N462" r:id="rId511" display="DATA:Setembro/2010"/>
    <hyperlink ref="N460" r:id="rId512" display="DATA:Setembro/2010"/>
    <hyperlink ref="N507" r:id="rId513" display="DATA:Setembro/2010"/>
    <hyperlink ref="N461" r:id="rId514" display="DATA:Setembro/2010"/>
    <hyperlink ref="N459" r:id="rId515" display="DATA:Setembro/2010"/>
    <hyperlink ref="N518" r:id="rId516" display="DATA:Setembro/2010"/>
    <hyperlink ref="N473" r:id="rId517" display="DATA:Setembro/2010"/>
    <hyperlink ref="N471" r:id="rId518" display="DATA:Setembro/2010"/>
    <hyperlink ref="N519" r:id="rId519" display="DATA:Setembro/2010"/>
    <hyperlink ref="N474" r:id="rId520" display="DATA:Setembro/2010"/>
    <hyperlink ref="N472" r:id="rId521" display="DATA:Setembro/2010"/>
    <hyperlink ref="N517" r:id="rId522" display="DATA:Setembro/2010"/>
    <hyperlink ref="N557" r:id="rId523" display="DATA:Setembro/2010"/>
    <hyperlink ref="N511" r:id="rId524" display="DATA:Setembro/2010"/>
    <hyperlink ref="N509" r:id="rId525" display="DATA:Setembro/2010"/>
    <hyperlink ref="N65015" r:id="rId526" display="DATA:Setembro/2010"/>
    <hyperlink ref="N65009" r:id="rId527" display="DATA:Setembro/2010"/>
    <hyperlink ref="N64986" r:id="rId528" display="DATA:Setembro/2010"/>
    <hyperlink ref="N64984" r:id="rId529" display="DATA:Setembro/2010"/>
    <hyperlink ref="N65016" r:id="rId530" display="DATA:Setembro/2010"/>
    <hyperlink ref="N65010" r:id="rId531" display="DATA:Setembro/2010"/>
    <hyperlink ref="N64987" r:id="rId532" display="DATA:Setembro/2010"/>
    <hyperlink ref="N64985" r:id="rId533" display="DATA:Setembro/2010"/>
    <hyperlink ref="N65014" r:id="rId534" display="DATA:Setembro/2010"/>
    <hyperlink ref="N65008" r:id="rId535" display="DATA:Setembro/2010"/>
    <hyperlink ref="N64983" r:id="rId536" display="DATA:Setembro/2010"/>
    <hyperlink ref="N65033" r:id="rId537" display="DATA:Setembro/2010"/>
    <hyperlink ref="N65031" r:id="rId538" display="DATA:Setembro/2010"/>
    <hyperlink ref="N65034" r:id="rId539" display="DATA:Setembro/2010"/>
    <hyperlink ref="N65032" r:id="rId540" display="DATA:Setembro/2010"/>
    <hyperlink ref="N65018" r:id="rId541" display="DATA:Setembro/2010"/>
    <hyperlink ref="N65019" r:id="rId542" display="DATA:Setembro/2010"/>
    <hyperlink ref="N65017" r:id="rId543" display="DATA:Setembro/2010"/>
    <hyperlink ref="N64990" r:id="rId544" display="DATA:Setembro/2010"/>
    <hyperlink ref="N64978" r:id="rId545" display="DATA:Setembro/2010"/>
    <hyperlink ref="N64955" r:id="rId546" display="DATA:Setembro/2010"/>
    <hyperlink ref="N64953" r:id="rId547" display="DATA:Setembro/2010"/>
    <hyperlink ref="N64991" r:id="rId548" display="DATA:Setembro/2010"/>
    <hyperlink ref="N64979" r:id="rId549" display="DATA:Setembro/2010"/>
    <hyperlink ref="N64956" r:id="rId550" display="DATA:Setembro/2010"/>
    <hyperlink ref="N64954" r:id="rId551" display="DATA:Setembro/2010"/>
    <hyperlink ref="N64989" r:id="rId552" display="DATA:Setembro/2010"/>
    <hyperlink ref="N64977" r:id="rId553" display="DATA:Setembro/2010"/>
    <hyperlink ref="N64952" r:id="rId554" display="DATA:Setembro/2010"/>
    <hyperlink ref="N64994" r:id="rId555" display="DATA:Setembro/2010"/>
    <hyperlink ref="N64992" r:id="rId556" display="DATA:Setembro/2010"/>
    <hyperlink ref="N65002" r:id="rId557" display="DATA:Setembro/2010"/>
    <hyperlink ref="N65000" r:id="rId558" display="DATA:Setembro/2010"/>
    <hyperlink ref="N64973" r:id="rId559" display="DATA:Setembro/2010"/>
    <hyperlink ref="N64967" r:id="rId560" display="DATA:Setembro/2010"/>
    <hyperlink ref="N64944" r:id="rId561" display="DATA:Setembro/2010"/>
    <hyperlink ref="N64942" r:id="rId562" display="DATA:Setembro/2010"/>
    <hyperlink ref="N64980" r:id="rId563" display="DATA:Setembro/2010"/>
    <hyperlink ref="N64974" r:id="rId564" display="DATA:Setembro/2010"/>
    <hyperlink ref="N64968" r:id="rId565" display="DATA:Setembro/2010"/>
    <hyperlink ref="N64945" r:id="rId566" display="DATA:Setembro/2010"/>
    <hyperlink ref="N64943" r:id="rId567" display="DATA:Setembro/2010"/>
    <hyperlink ref="N64972" r:id="rId568" display="DATA:Setembro/2010"/>
    <hyperlink ref="N64966" r:id="rId569" display="DATA:Setembro/2010"/>
    <hyperlink ref="N64941" r:id="rId570" display="DATA:Setembro/2010"/>
    <hyperlink ref="N65012" r:id="rId571" display="DATA:Setembro/2010"/>
    <hyperlink ref="N65006" r:id="rId572" display="DATA:Setembro/2010"/>
    <hyperlink ref="N64981" r:id="rId573" display="DATA:Setembro/2010"/>
    <hyperlink ref="N64964" r:id="rId574" display="DATA:Setembro/2010"/>
    <hyperlink ref="N64958" r:id="rId575" display="DATA:Setembro/2010"/>
    <hyperlink ref="N64929" r:id="rId576" display="DATA:Setembro/2010"/>
    <hyperlink ref="N64927" r:id="rId577" display="DATA:Setembro/2010"/>
    <hyperlink ref="N64965" r:id="rId578" display="DATA:Setembro/2010"/>
    <hyperlink ref="N64959" r:id="rId579" display="DATA:Setembro/2010"/>
    <hyperlink ref="N64930" r:id="rId580" display="DATA:Setembro/2010"/>
    <hyperlink ref="N64928" r:id="rId581" display="DATA:Setembro/2010"/>
    <hyperlink ref="N64963" r:id="rId582" display="DATA:Setembro/2010"/>
    <hyperlink ref="N64957" r:id="rId583" display="DATA:Setembro/2010"/>
    <hyperlink ref="N64951" r:id="rId584" display="DATA:Setembro/2010"/>
    <hyperlink ref="N64926" r:id="rId585" display="DATA:Setembro/2010"/>
    <hyperlink ref="N65003" r:id="rId586" display="DATA:Setembro/2010"/>
    <hyperlink ref="N64997" r:id="rId587" display="DATA:Setembro/2010"/>
    <hyperlink ref="N65011" r:id="rId588" display="DATA:Setembro/2010"/>
    <hyperlink ref="N65005" r:id="rId589" display="DATA:Setembro/2010"/>
    <hyperlink ref="N64999" r:id="rId590" display="DATA:Setembro/2010"/>
    <hyperlink ref="N64976" r:id="rId591" display="DATA:Setembro/2010"/>
    <hyperlink ref="N65004" r:id="rId592" display="DATA:Setembro/2010"/>
    <hyperlink ref="N64995" r:id="rId593" display="DATA:Setembro/2010"/>
    <hyperlink ref="N64993" r:id="rId594" display="DATA:Setembro/2010"/>
    <hyperlink ref="N65013" r:id="rId595" display="DATA:Setembro/2010"/>
    <hyperlink ref="N65007" r:id="rId596" display="DATA:Setembro/2010"/>
    <hyperlink ref="N65001" r:id="rId597" display="DATA:Setembro/2010"/>
    <hyperlink ref="N64949" r:id="rId598" display="DATA:Setembro/2010"/>
    <hyperlink ref="N64947" r:id="rId599" display="DATA:Setembro/2010"/>
    <hyperlink ref="N64950" r:id="rId600" display="DATA:Setembro/2010"/>
    <hyperlink ref="N64948" r:id="rId601" display="DATA:Setembro/2010"/>
    <hyperlink ref="N64971" r:id="rId602" display="DATA:Setembro/2010"/>
    <hyperlink ref="N64946" r:id="rId603" display="DATA:Setembro/2010"/>
    <hyperlink ref="N64988" r:id="rId604" display="DATA:Setembro/2010"/>
    <hyperlink ref="N64996" r:id="rId605" display="DATA:Setembro/2010"/>
    <hyperlink ref="N64961" r:id="rId606" display="DATA:Setembro/2010"/>
    <hyperlink ref="N64938" r:id="rId607" display="DATA:Setembro/2010"/>
    <hyperlink ref="N64936" r:id="rId608" display="DATA:Setembro/2010"/>
    <hyperlink ref="N64962" r:id="rId609" display="DATA:Setembro/2010"/>
    <hyperlink ref="N64939" r:id="rId610" display="DATA:Setembro/2010"/>
    <hyperlink ref="N64937" r:id="rId611" display="DATA:Setembro/2010"/>
    <hyperlink ref="N64960" r:id="rId612" display="DATA:Setembro/2010"/>
    <hyperlink ref="N64935" r:id="rId613" display="DATA:Setembro/2010"/>
    <hyperlink ref="N64975" r:id="rId614" display="DATA:Setembro/2010"/>
    <hyperlink ref="N64923" r:id="rId615" display="DATA:Setembro/2010"/>
    <hyperlink ref="N64921" r:id="rId616" display="DATA:Setembro/2010"/>
    <hyperlink ref="N64924" r:id="rId617" display="DATA:Setembro/2010"/>
    <hyperlink ref="N64922" r:id="rId618" display="DATA:Setembro/2010"/>
    <hyperlink ref="N64920" r:id="rId619" display="DATA:Setembro/2010"/>
    <hyperlink ref="N64970" r:id="rId620" display="DATA:Setembro/2010"/>
    <hyperlink ref="N64998" r:id="rId621" display="DATA:Setembro/2010"/>
    <hyperlink ref="N64982" r:id="rId622" display="DATA:Setembro/2010"/>
    <hyperlink ref="N64969" r:id="rId623" display="DATA:Setembro/2010"/>
    <hyperlink ref="N64940" r:id="rId624" display="DATA:Setembro/2010"/>
    <hyperlink ref="N64925" r:id="rId625" display="DATA:Setembro/2010"/>
    <hyperlink ref="N439" r:id="rId626" display="DATA:Setembro/2010"/>
    <hyperlink ref="N433" r:id="rId627" display="DATA:Setembro/2010"/>
    <hyperlink ref="N438" r:id="rId628" display="DATA:Setembro/2010"/>
    <hyperlink ref="N488" r:id="rId629" display="DATA:Setembro/2010"/>
    <hyperlink ref="N442" r:id="rId630" display="DATA:Setembro/2010"/>
    <hyperlink ref="N440" r:id="rId631" display="DATA:Setembro/2010"/>
    <hyperlink ref="N527" r:id="rId632" display="DATA:Setembro/2010"/>
    <hyperlink ref="N481" r:id="rId633" display="DATA:Setembro/2010"/>
    <hyperlink ref="N479" r:id="rId634" display="DATA:Setembro/2010"/>
    <hyperlink ref="N482" r:id="rId635" display="DATA:Setembro/2010"/>
    <hyperlink ref="N436" r:id="rId636" display="DATA:Setembro/2010"/>
    <hyperlink ref="N434" r:id="rId637" display="DATA:Setembro/2010"/>
    <hyperlink ref="N521" r:id="rId638" display="DATA:Setembro/2010"/>
    <hyperlink ref="N464" r:id="rId639" display="DATA:Setembro/2010"/>
    <hyperlink ref="N463" r:id="rId640" display="DATA:Setembro/2010"/>
    <hyperlink ref="N416" r:id="rId641" display="DATA:Setembro/2010"/>
    <hyperlink ref="N503" r:id="rId642" display="DATA:Setembro/2010"/>
    <hyperlink ref="N484" r:id="rId643" display="DATA:Setembro/2010"/>
    <hyperlink ref="N506" r:id="rId644" display="DATA:Setembro/2010"/>
    <hyperlink ref="N505" r:id="rId645" display="DATA:Setembro/2010"/>
    <hyperlink ref="N545" r:id="rId646" display="DATA:Setembro/2010"/>
    <hyperlink ref="N497" r:id="rId647" display="DATA:Setembro/2010"/>
    <hyperlink ref="N64932" r:id="rId648" display="DATA:Setembro/2010"/>
    <hyperlink ref="N64933" r:id="rId649" display="DATA:Setembro/2010"/>
    <hyperlink ref="N64931" r:id="rId650" display="DATA:Setembro/2010"/>
    <hyperlink ref="N64917" r:id="rId651" display="DATA:Setembro/2010"/>
    <hyperlink ref="N64915" r:id="rId652" display="DATA:Setembro/2010"/>
    <hyperlink ref="N64918" r:id="rId653" display="DATA:Setembro/2010"/>
    <hyperlink ref="N64916" r:id="rId654" display="DATA:Setembro/2010"/>
    <hyperlink ref="N64914" r:id="rId655" display="DATA:Setembro/2010"/>
    <hyperlink ref="N64934" r:id="rId656" display="DATA:Setembro/2010"/>
    <hyperlink ref="N64911" r:id="rId657" display="DATA:Setembro/2010"/>
    <hyperlink ref="N64909" r:id="rId658" display="DATA:Setembro/2010"/>
    <hyperlink ref="N64912" r:id="rId659" display="DATA:Setembro/2010"/>
    <hyperlink ref="N64910" r:id="rId660" display="DATA:Setembro/2010"/>
    <hyperlink ref="N64908" r:id="rId661" display="DATA:Setembro/2010"/>
    <hyperlink ref="N64913" r:id="rId662" display="DATA:Setembro/2010"/>
    <hyperlink ref="N502" r:id="rId663" display="DATA:Setembro/2010"/>
    <hyperlink ref="N541" r:id="rId664" display="DATA:Setembro/2010"/>
    <hyperlink ref="N535" r:id="rId665" display="DATA:Setembro/2010"/>
    <hyperlink ref="N478" r:id="rId666" display="DATA:Setembro/2010"/>
    <hyperlink ref="N510" r:id="rId667" display="DATA:Setembro/2010"/>
    <hyperlink ref="N498" r:id="rId668" display="DATA:Setembro/2010"/>
    <hyperlink ref="N520" r:id="rId669" display="DATA:Setembro/2010"/>
    <hyperlink ref="N559" r:id="rId670" display="DATA:Setembro/2010"/>
    <hyperlink ref="N513" r:id="rId671" display="DATA:Setembro/2010"/>
    <hyperlink ref="N490" r:id="rId672" display="DATA:Setembro/2010"/>
    <hyperlink ref="N540" r:id="rId673" display="DATA:Setembro/2010"/>
    <hyperlink ref="N492" r:id="rId674" display="DATA:Setembro/2010"/>
    <hyperlink ref="N534" r:id="rId675" display="DATA:Setembro/2010"/>
    <hyperlink ref="N486" r:id="rId676" display="DATA:Setembro/2010"/>
    <hyperlink ref="N466" r:id="rId677" display="DATA:Setembro/2010"/>
    <hyperlink ref="N516" r:id="rId678" display="DATA:Setembro/2010"/>
    <hyperlink ref="N558" r:id="rId679" display="DATA:Setembro/2010"/>
    <hyperlink ref="N512" r:id="rId680" display="DATA:Setembro/2010"/>
    <hyperlink ref="N529" r:id="rId681" display="DATA:Setembro/2010"/>
    <hyperlink ref="N523" r:id="rId682" display="DATA:Setembro/2010"/>
    <hyperlink ref="N547" r:id="rId683" display="DATA:Setembro/2010"/>
    <hyperlink ref="N64919" r:id="rId684" display="DATA:Setembro/2010"/>
    <hyperlink ref="N504" r:id="rId685" display="DATA:Setembro/2010"/>
    <hyperlink ref="N544" r:id="rId686" display="DATA:Setembro/2010"/>
    <hyperlink ref="N538" r:id="rId687" display="DATA:Setembro/2010"/>
    <hyperlink ref="N480" r:id="rId688" display="DATA:Setembro/2010"/>
    <hyperlink ref="N524" r:id="rId689" display="DATA:Setembro/2010"/>
    <hyperlink ref="N522" r:id="rId690" display="DATA:Setembro/2010"/>
    <hyperlink ref="N562" r:id="rId691" display="DATA:Setembro/2010"/>
    <hyperlink ref="N514" r:id="rId692" display="DATA:Setembro/2010"/>
    <hyperlink ref="N537" r:id="rId693" display="DATA:Setembro/2010"/>
    <hyperlink ref="N531" r:id="rId694" display="DATA:Setembro/2010"/>
    <hyperlink ref="N555" r:id="rId695" display="DATA:Setembro/2010"/>
    <hyperlink ref="N64907" r:id="rId696" display="DATA:Setembro/2010"/>
    <hyperlink ref="N64906" r:id="rId697" display="DATA:Setembro/2010"/>
    <hyperlink ref="N64903" r:id="rId698" display="DATA:Setembro/2010"/>
    <hyperlink ref="N64901" r:id="rId699" display="DATA:Setembro/2010"/>
    <hyperlink ref="N64904" r:id="rId700" display="DATA:Setembro/2010"/>
    <hyperlink ref="N64902" r:id="rId701" display="DATA:Setembro/2010"/>
    <hyperlink ref="N64900" r:id="rId702" display="DATA:Setembro/2010"/>
    <hyperlink ref="N64905" r:id="rId703" display="DATA:Setembro/2010"/>
    <hyperlink ref="N64899" r:id="rId704" display="DATA:Setembro/2010"/>
    <hyperlink ref="N64898" r:id="rId705" display="DATA:Setembro/2010"/>
    <hyperlink ref="N526" r:id="rId706" display="DATA:Setembro/2010"/>
    <hyperlink ref="N532" r:id="rId707" display="DATA:Setembro/2010"/>
    <hyperlink ref="N64896" r:id="rId708" display="DATA:Setembro/2010"/>
    <hyperlink ref="N64897" r:id="rId709" display="DATA:Setembro/2010"/>
    <hyperlink ref="N64895" r:id="rId710" display="DATA:Setembro/2010"/>
    <hyperlink ref="N528" r:id="rId711" display="DATA:Setembro/2010"/>
    <hyperlink ref="N546" r:id="rId712" display="DATA:Setembro/2010"/>
    <hyperlink ref="N525" r:id="rId713" display="DATA:Setembro/2010"/>
    <hyperlink ref="N549" r:id="rId714" display="DATA:Setembro/2010"/>
    <hyperlink ref="N542" r:id="rId715" display="DATA:Setembro/2010"/>
    <hyperlink ref="N64894" r:id="rId716" display="DATA:Setembro/2010"/>
    <hyperlink ref="N64893" r:id="rId717" display="DATA:Setembro/2010"/>
    <hyperlink ref="N64890" r:id="rId718" display="DATA:Setembro/2010"/>
    <hyperlink ref="N64888" r:id="rId719" display="DATA:Setembro/2010"/>
    <hyperlink ref="N64891" r:id="rId720" display="DATA:Setembro/2010"/>
    <hyperlink ref="N64889" r:id="rId721" display="DATA:Setembro/2010"/>
    <hyperlink ref="N64887" r:id="rId722" display="DATA:Setembro/2010"/>
    <hyperlink ref="N64892" r:id="rId723" display="DATA:Setembro/2010"/>
    <hyperlink ref="N64886" r:id="rId724" display="DATA:Setembro/2010"/>
    <hyperlink ref="N64885" r:id="rId725" display="DATA:Setembro/2010"/>
    <hyperlink ref="N566" r:id="rId726" display="DATA:Setembro/2010"/>
    <hyperlink ref="N560" r:id="rId727" display="DATA:Setembro/2010"/>
    <hyperlink ref="N584" r:id="rId728" display="DATA:Setembro/2010"/>
    <hyperlink ref="N536" r:id="rId729" display="DATA:Setembro/2010"/>
    <hyperlink ref="N554" r:id="rId730" display="DATA:Setembro/2010"/>
    <hyperlink ref="N548" r:id="rId731" display="DATA:Setembro/2010"/>
    <hyperlink ref="N530" r:id="rId732" display="DATA:Setembro/2010"/>
    <hyperlink ref="N572" r:id="rId733" display="DATA:Setembro/2010"/>
    <hyperlink ref="N568" r:id="rId734" display="DATA:Setembro/2010"/>
    <hyperlink ref="N586" r:id="rId735" display="DATA:Setembro/2010"/>
    <hyperlink ref="N567" r:id="rId736" display="DATA:Setembro/2010"/>
    <hyperlink ref="N561" r:id="rId737" display="DATA:Setembro/2010"/>
    <hyperlink ref="N543" r:id="rId738" display="DATA:Setembro/2010"/>
    <hyperlink ref="N585" r:id="rId739" display="DATA:Setembro/2010"/>
    <hyperlink ref="N556" r:id="rId740" display="DATA:Setembro/2010"/>
    <hyperlink ref="N550" r:id="rId741" display="DATA:Setembro/2010"/>
    <hyperlink ref="N574" r:id="rId742" display="DATA:Setembro/2010"/>
    <hyperlink ref="N571" r:id="rId743" display="DATA:Setembro/2010"/>
    <hyperlink ref="N565" r:id="rId744" display="DATA:Setembro/2010"/>
    <hyperlink ref="N551" r:id="rId745" display="DATA:Setembro/2010"/>
    <hyperlink ref="N589" r:id="rId746" display="DATA:Setembro/2010"/>
    <hyperlink ref="N564" r:id="rId747" display="DATA:Setembro/2010"/>
    <hyperlink ref="N582" r:id="rId748" display="DATA:Setembro/2010"/>
    <hyperlink ref="N552" r:id="rId749" display="DATA:Setembro/2010"/>
    <hyperlink ref="N590" r:id="rId750" display="DATA:Setembro/2010"/>
    <hyperlink ref="N578" r:id="rId751" display="DATA:Setembro/2010"/>
    <hyperlink ref="N553" r:id="rId752" display="DATA:Setembro/2010"/>
    <hyperlink ref="N592" r:id="rId753" display="DATA:Setembro/2010"/>
    <hyperlink ref="N573" r:id="rId754" display="DATA:Setembro/2010"/>
    <hyperlink ref="N591" r:id="rId755" display="DATA:Setembro/2010"/>
    <hyperlink ref="N580" r:id="rId756" display="DATA:Setembro/2010"/>
    <hyperlink ref="N577" r:id="rId757" display="DATA:Setembro/2010"/>
    <hyperlink ref="N595" r:id="rId758" display="DATA:Setembro/2010"/>
    <hyperlink ref="N570" r:id="rId759" display="DATA:Setembro/2010"/>
    <hyperlink ref="N588" r:id="rId760" display="DATA:Setembro/2010"/>
    <hyperlink ref="N575" r:id="rId761" display="DATA:Setembro/2010"/>
    <hyperlink ref="N569" r:id="rId762" display="DATA:Setembro/2010"/>
    <hyperlink ref="N593" r:id="rId763" display="DATA:Setembro/2010"/>
    <hyperlink ref="N563" r:id="rId764" display="DATA:Setembro/2010"/>
    <hyperlink ref="N581" r:id="rId765" display="DATA:Setembro/2010"/>
    <hyperlink ref="N576" r:id="rId766" display="DATA:Setembro/2010"/>
    <hyperlink ref="N594" r:id="rId767" display="DATA:Setembro/2010"/>
    <hyperlink ref="N583" r:id="rId768" display="DATA:Setembro/2010"/>
    <hyperlink ref="N598" r:id="rId769" display="DATA:Setembro/2010"/>
    <hyperlink ref="N601" r:id="rId770" display="DATA:Setembro/2010"/>
    <hyperlink ref="N579" r:id="rId771" display="DATA:Setembro/2010"/>
    <hyperlink ref="N603" r:id="rId772" display="DATA:Setembro/2010"/>
    <hyperlink ref="N602" r:id="rId773" display="DATA:Setembro/2010"/>
    <hyperlink ref="N606" r:id="rId774" display="DATA:Setembro/2010"/>
    <hyperlink ref="N599" r:id="rId775" display="DATA:Setembro/2010"/>
    <hyperlink ref="N596" r:id="rId776" display="DATA:Setembro/2010"/>
    <hyperlink ref="N614" r:id="rId777" display="DATA:Setembro/2010"/>
    <hyperlink ref="N616" r:id="rId778" display="DATA:Setembro/2010"/>
    <hyperlink ref="N597" r:id="rId779" display="DATA:Setembro/2010"/>
    <hyperlink ref="N615" r:id="rId780" display="DATA:Setembro/2010"/>
    <hyperlink ref="N604" r:id="rId781" display="DATA:Setembro/2010"/>
    <hyperlink ref="N619" r:id="rId782" display="DATA:Setembro/2010"/>
    <hyperlink ref="N612" r:id="rId783" display="DATA:Setembro/2010"/>
    <hyperlink ref="N600" r:id="rId784" display="DATA:Setembro/2010"/>
    <hyperlink ref="N608" r:id="rId785" display="DATA:Setembro/2010"/>
    <hyperlink ref="N609" r:id="rId786" display="DATA:Setembro/2010"/>
    <hyperlink ref="N607" r:id="rId787" display="DATA:Setembro/2010"/>
    <hyperlink ref="N647" r:id="rId788" display="DATA:Setembro/2010"/>
    <hyperlink ref="N658" r:id="rId789" display="DATA:Setembro/2010"/>
    <hyperlink ref="N613" r:id="rId790" display="DATA:Setembro/2010"/>
    <hyperlink ref="N611" r:id="rId791" display="DATA:Setembro/2010"/>
    <hyperlink ref="N659" r:id="rId792" display="DATA:Setembro/2010"/>
    <hyperlink ref="N657" r:id="rId793" display="DATA:Setembro/2010"/>
    <hyperlink ref="N610" r:id="rId794" display="DATA:Setembro/2010"/>
    <hyperlink ref="N697" r:id="rId795" display="DATA:Setembro/2010"/>
    <hyperlink ref="N651" r:id="rId796" display="DATA:Setembro/2010"/>
    <hyperlink ref="N649" r:id="rId797" display="DATA:Setembro/2010"/>
    <hyperlink ref="N641" r:id="rId798" display="DATA:Setembro/2010"/>
    <hyperlink ref="N652" r:id="rId799" display="DATA:Setembro/2010"/>
    <hyperlink ref="N605" r:id="rId800" display="DATA:Setembro/2010"/>
    <hyperlink ref="N653" r:id="rId801" display="DATA:Setembro/2010"/>
    <hyperlink ref="N691" r:id="rId802" display="DATA:Setembro/2010"/>
    <hyperlink ref="N645" r:id="rId803" display="DATA:Setembro/2010"/>
    <hyperlink ref="N643" r:id="rId804" display="DATA:Setembro/2010"/>
    <hyperlink ref="N623" r:id="rId805" display="DATA:Setembro/2010"/>
    <hyperlink ref="N634" r:id="rId806" display="DATA:Setembro/2010"/>
    <hyperlink ref="N587" r:id="rId807" display="DATA:Setembro/2010"/>
    <hyperlink ref="N635" r:id="rId808" display="DATA:Setembro/2010"/>
    <hyperlink ref="N633" r:id="rId809" display="DATA:Setembro/2010"/>
    <hyperlink ref="N673" r:id="rId810" display="DATA:Setembro/2010"/>
    <hyperlink ref="N627" r:id="rId811" display="DATA:Setembro/2010"/>
    <hyperlink ref="N625" r:id="rId812" display="DATA:Setembro/2010"/>
    <hyperlink ref="N628" r:id="rId813" display="DATA:Setembro/2010"/>
    <hyperlink ref="N626" r:id="rId814" display="DATA:Setembro/2010"/>
    <hyperlink ref="N666" r:id="rId815" display="DATA:Setembro/2010"/>
    <hyperlink ref="N620" r:id="rId816" display="DATA:Setembro/2010"/>
    <hyperlink ref="N618" r:id="rId817" display="DATA:Setembro/2010"/>
    <hyperlink ref="N654" r:id="rId818" display="DATA:Setembro/2010"/>
    <hyperlink ref="N665" r:id="rId819" display="DATA:Setembro/2010"/>
    <hyperlink ref="N617" r:id="rId820" display="DATA:Setembro/2010"/>
    <hyperlink ref="N676" r:id="rId821" display="DATA:Setembro/2010"/>
    <hyperlink ref="N631" r:id="rId822" display="DATA:Setembro/2010"/>
    <hyperlink ref="N629" r:id="rId823" display="DATA:Setembro/2010"/>
    <hyperlink ref="N677" r:id="rId824" display="DATA:Setembro/2010"/>
    <hyperlink ref="N632" r:id="rId825" display="DATA:Setembro/2010"/>
    <hyperlink ref="N630" r:id="rId826" display="DATA:Setembro/2010"/>
    <hyperlink ref="N675" r:id="rId827" display="DATA:Setembro/2010"/>
    <hyperlink ref="N715" r:id="rId828" display="DATA:Setembro/2010"/>
    <hyperlink ref="N669" r:id="rId829" display="DATA:Setembro/2010"/>
    <hyperlink ref="N667" r:id="rId830" display="DATA:Setembro/2010"/>
    <hyperlink ref="N644" r:id="rId831" display="DATA:Setembro/2010"/>
    <hyperlink ref="N655" r:id="rId832" display="DATA:Setembro/2010"/>
    <hyperlink ref="N656" r:id="rId833" display="DATA:Setembro/2010"/>
    <hyperlink ref="N694" r:id="rId834" display="DATA:Setembro/2010"/>
    <hyperlink ref="N648" r:id="rId835" display="DATA:Setembro/2010"/>
    <hyperlink ref="N646" r:id="rId836" display="DATA:Setembro/2010"/>
    <hyperlink ref="N638" r:id="rId837" display="DATA:Setembro/2010"/>
    <hyperlink ref="N650" r:id="rId838" display="DATA:Setembro/2010"/>
    <hyperlink ref="N688" r:id="rId839" display="DATA:Setembro/2010"/>
    <hyperlink ref="N642" r:id="rId840" display="DATA:Setembro/2010"/>
    <hyperlink ref="N640" r:id="rId841" display="DATA:Setembro/2010"/>
    <hyperlink ref="N670" r:id="rId842" display="DATA:Setembro/2010"/>
    <hyperlink ref="N624" r:id="rId843" display="DATA:Setembro/2010"/>
    <hyperlink ref="N622" r:id="rId844" display="DATA:Setembro/2010"/>
    <hyperlink ref="N663" r:id="rId845" display="DATA:Setembro/2010"/>
    <hyperlink ref="N662" r:id="rId846" display="DATA:Setembro/2010"/>
    <hyperlink ref="N674" r:id="rId847" display="DATA:Setembro/2010"/>
    <hyperlink ref="N672" r:id="rId848" display="DATA:Setembro/2010"/>
    <hyperlink ref="N712" r:id="rId849" display="DATA:Setembro/2010"/>
    <hyperlink ref="N664" r:id="rId850" display="DATA:Setembro/2010"/>
    <hyperlink ref="N64884" r:id="rId851" display="DATA:Setembro/2010"/>
    <hyperlink ref="N64876" r:id="rId852" display="DATA:Setembro/2010"/>
    <hyperlink ref="N64874" r:id="rId853" display="DATA:Setembro/2010"/>
    <hyperlink ref="N64877" r:id="rId854" display="DATA:Setembro/2010"/>
    <hyperlink ref="N64875" r:id="rId855" display="DATA:Setembro/2010"/>
    <hyperlink ref="N64873" r:id="rId856" display="DATA:Setembro/2010"/>
    <hyperlink ref="N64861" r:id="rId857" display="DATA:Setembro/2010"/>
    <hyperlink ref="N64859" r:id="rId858" display="DATA:Setembro/2010"/>
    <hyperlink ref="N64862" r:id="rId859" display="DATA:Setembro/2010"/>
    <hyperlink ref="N64860" r:id="rId860" display="DATA:Setembro/2010"/>
    <hyperlink ref="N64883" r:id="rId861" display="DATA:Setembro/2010"/>
    <hyperlink ref="N64858" r:id="rId862" display="DATA:Setembro/2010"/>
    <hyperlink ref="N64881" r:id="rId863" display="DATA:Setembro/2010"/>
    <hyperlink ref="N64879" r:id="rId864" display="DATA:Setembro/2010"/>
    <hyperlink ref="N64882" r:id="rId865" display="DATA:Setembro/2010"/>
    <hyperlink ref="N64880" r:id="rId866" display="DATA:Setembro/2010"/>
    <hyperlink ref="N64878" r:id="rId867" display="DATA:Setembro/2010"/>
    <hyperlink ref="N64870" r:id="rId868" display="DATA:Setembro/2010"/>
    <hyperlink ref="N64868" r:id="rId869" display="DATA:Setembro/2010"/>
    <hyperlink ref="N64871" r:id="rId870" display="DATA:Setembro/2010"/>
    <hyperlink ref="N64869" r:id="rId871" display="DATA:Setembro/2010"/>
    <hyperlink ref="N64867" r:id="rId872" display="DATA:Setembro/2010"/>
    <hyperlink ref="N64855" r:id="rId873" display="DATA:Setembro/2010"/>
    <hyperlink ref="N64853" r:id="rId874" display="DATA:Setembro/2010"/>
    <hyperlink ref="N64856" r:id="rId875" display="DATA:Setembro/2010"/>
    <hyperlink ref="N64854" r:id="rId876" display="DATA:Setembro/2010"/>
    <hyperlink ref="N64852" r:id="rId877" display="DATA:Setembro/2010"/>
    <hyperlink ref="N64872" r:id="rId878" display="DATA:Setembro/2010"/>
    <hyperlink ref="N64857" r:id="rId879" display="DATA:Setembro/2010"/>
    <hyperlink ref="N64864" r:id="rId880" display="DATA:Setembro/2010"/>
    <hyperlink ref="N64865" r:id="rId881" display="DATA:Setembro/2010"/>
    <hyperlink ref="N64863" r:id="rId882" display="DATA:Setembro/2010"/>
    <hyperlink ref="N64849" r:id="rId883" display="DATA:Setembro/2010"/>
    <hyperlink ref="N64847" r:id="rId884" display="DATA:Setembro/2010"/>
    <hyperlink ref="N64850" r:id="rId885" display="DATA:Setembro/2010"/>
    <hyperlink ref="N64848" r:id="rId886" display="DATA:Setembro/2010"/>
    <hyperlink ref="N64846" r:id="rId887" display="DATA:Setembro/2010"/>
    <hyperlink ref="N64866" r:id="rId888" display="DATA:Setembro/2010"/>
    <hyperlink ref="N64843" r:id="rId889" display="DATA:Setembro/2010"/>
    <hyperlink ref="N64841" r:id="rId890" display="DATA:Setembro/2010"/>
    <hyperlink ref="N64844" r:id="rId891" display="DATA:Setembro/2010"/>
    <hyperlink ref="N64842" r:id="rId892" display="DATA:Setembro/2010"/>
    <hyperlink ref="N64840" r:id="rId893" display="DATA:Setembro/2010"/>
    <hyperlink ref="N64845" r:id="rId894" display="DATA:Setembro/2010"/>
    <hyperlink ref="N64851" r:id="rId895" display="DATA:Setembro/2010"/>
    <hyperlink ref="N64839" r:id="rId896" display="DATA:Setembro/2010"/>
    <hyperlink ref="N64838" r:id="rId897" display="DATA:Setembro/2010"/>
    <hyperlink ref="N64835" r:id="rId898" display="DATA:Setembro/2010"/>
    <hyperlink ref="N64833" r:id="rId899" display="DATA:Setembro/2010"/>
    <hyperlink ref="N64836" r:id="rId900" display="DATA:Setembro/2010"/>
    <hyperlink ref="N64834" r:id="rId901" display="DATA:Setembro/2010"/>
    <hyperlink ref="N64832" r:id="rId902" display="DATA:Setembro/2010"/>
    <hyperlink ref="N64837" r:id="rId903" display="DATA:Setembro/2010"/>
    <hyperlink ref="N64831" r:id="rId904" display="DATA:Setembro/2010"/>
    <hyperlink ref="N64830" r:id="rId905" display="DATA:Setembro/2010"/>
    <hyperlink ref="N64828" r:id="rId906" display="DATA:Setembro/2010"/>
    <hyperlink ref="N64829" r:id="rId907" display="DATA:Setembro/2010"/>
    <hyperlink ref="N64827" r:id="rId908" display="DATA:Setembro/2010"/>
    <hyperlink ref="N64826" r:id="rId909" display="DATA:Setembro/2010"/>
    <hyperlink ref="N64825" r:id="rId910" display="DATA:Setembro/2010"/>
    <hyperlink ref="N64822" r:id="rId911" display="DATA:Setembro/2010"/>
    <hyperlink ref="N64820" r:id="rId912" display="DATA:Setembro/2010"/>
    <hyperlink ref="N64823" r:id="rId913" display="DATA:Setembro/2010"/>
    <hyperlink ref="N64821" r:id="rId914" display="DATA:Setembro/2010"/>
    <hyperlink ref="N64819" r:id="rId915" display="DATA:Setembro/2010"/>
    <hyperlink ref="N64824" r:id="rId916" display="DATA:Setembro/2010"/>
    <hyperlink ref="N64818" r:id="rId917" display="DATA:Setembro/2010"/>
    <hyperlink ref="N64817" r:id="rId918" display="DATA:Setembro/2010"/>
    <hyperlink ref="N64815" r:id="rId919" display="DATA:Setembro/2010"/>
    <hyperlink ref="N64816" r:id="rId920" display="DATA:Setembro/2010"/>
    <hyperlink ref="N64814" r:id="rId921" display="DATA:Setembro/2010"/>
    <hyperlink ref="N64813" r:id="rId922" display="DATA:Setembro/2010"/>
    <hyperlink ref="N64812" r:id="rId923" display="DATA:Setembro/2010"/>
    <hyperlink ref="N621" r:id="rId924" display="DATA:Setembro/2010"/>
    <hyperlink ref="N639" r:id="rId925" display="DATA:Setembro/2010"/>
    <hyperlink ref="N637" r:id="rId926" display="DATA:Setembro/2010"/>
    <hyperlink ref="N683" r:id="rId927" display="DATA:Setembro/2010"/>
    <hyperlink ref="N636" r:id="rId928" display="DATA:Setembro/2010"/>
    <hyperlink ref="N684" r:id="rId929" display="DATA:Setembro/2010"/>
    <hyperlink ref="N682" r:id="rId930" display="DATA:Setembro/2010"/>
    <hyperlink ref="N722" r:id="rId931" display="DATA:Setembro/2010"/>
    <hyperlink ref="N678" r:id="rId932" display="DATA:Setembro/2010"/>
    <hyperlink ref="N716" r:id="rId933" display="DATA:Setembro/2010"/>
    <hyperlink ref="N668" r:id="rId934" display="DATA:Setembro/2010"/>
    <hyperlink ref="N660" r:id="rId935" display="DATA:Setembro/2010"/>
    <hyperlink ref="N698" r:id="rId936" display="DATA:Setembro/2010"/>
    <hyperlink ref="N679" r:id="rId937" display="DATA:Setembro/2010"/>
    <hyperlink ref="N690" r:id="rId938" display="DATA:Setembro/2010"/>
    <hyperlink ref="N701" r:id="rId939" display="DATA:Setembro/2010"/>
    <hyperlink ref="N702" r:id="rId940" display="DATA:Setembro/2010"/>
    <hyperlink ref="N700" r:id="rId941" display="DATA:Setembro/2010"/>
    <hyperlink ref="N740" r:id="rId942" display="DATA:Setembro/2010"/>
    <hyperlink ref="N692" r:id="rId943" display="DATA:Setembro/2010"/>
    <hyperlink ref="N680" r:id="rId944" display="DATA:Setembro/2010"/>
    <hyperlink ref="N681" r:id="rId945" display="DATA:Setembro/2010"/>
    <hyperlink ref="N719" r:id="rId946" display="DATA:Setembro/2010"/>
    <hyperlink ref="N671" r:id="rId947" display="DATA:Setembro/2010"/>
    <hyperlink ref="N713" r:id="rId948" display="DATA:Setembro/2010"/>
    <hyperlink ref="N695" r:id="rId949" display="DATA:Setembro/2010"/>
    <hyperlink ref="N687" r:id="rId950" display="DATA:Setembro/2010"/>
    <hyperlink ref="N699" r:id="rId951" display="DATA:Setembro/2010"/>
    <hyperlink ref="N737" r:id="rId952" display="DATA:Setembro/2010"/>
    <hyperlink ref="N689" r:id="rId953" display="DATA:Setembro/2010"/>
    <hyperlink ref="N738" r:id="rId954" display="DATA:Setembro/2010"/>
    <hyperlink ref="N693" r:id="rId955" display="DATA:Setembro/2010"/>
    <hyperlink ref="N732" r:id="rId956" display="DATA:Setembro/2010"/>
    <hyperlink ref="N686" r:id="rId957" display="DATA:Setembro/2010"/>
    <hyperlink ref="N714" r:id="rId958" display="DATA:Setembro/2010"/>
    <hyperlink ref="N707" r:id="rId959" display="DATA:Setembro/2010"/>
    <hyperlink ref="N661" r:id="rId960" display="DATA:Setembro/2010"/>
    <hyperlink ref="N706" r:id="rId961" display="DATA:Setembro/2010"/>
    <hyperlink ref="N717" r:id="rId962" display="DATA:Setembro/2010"/>
    <hyperlink ref="N718" r:id="rId963" display="DATA:Setembro/2010"/>
    <hyperlink ref="N756" r:id="rId964" display="DATA:Setembro/2010"/>
    <hyperlink ref="N710" r:id="rId965" display="DATA:Setembro/2010"/>
    <hyperlink ref="N708" r:id="rId966" display="DATA:Setembro/2010"/>
    <hyperlink ref="N696" r:id="rId967" display="DATA:Setembro/2010"/>
    <hyperlink ref="N736" r:id="rId968" display="DATA:Setembro/2010"/>
    <hyperlink ref="N730" r:id="rId969" display="DATA:Setembro/2010"/>
    <hyperlink ref="N705" r:id="rId970" display="DATA:Setembro/2010"/>
    <hyperlink ref="N704" r:id="rId971" display="DATA:Setembro/2010"/>
    <hyperlink ref="N754" r:id="rId972" display="DATA:Setembro/2010"/>
    <hyperlink ref="N745" r:id="rId973" display="DATA:Setembro/2010"/>
    <hyperlink ref="N746" r:id="rId974" display="DATA:Setembro/2010"/>
    <hyperlink ref="N744" r:id="rId975" display="DATA:Setembro/2010"/>
    <hyperlink ref="N784" r:id="rId976" display="DATA:Setembro/2010"/>
    <hyperlink ref="N795" r:id="rId977" display="DATA:Setembro/2010"/>
    <hyperlink ref="N750" r:id="rId978" display="DATA:Setembro/2010"/>
    <hyperlink ref="N748" r:id="rId979" display="DATA:Setembro/2010"/>
    <hyperlink ref="N796" r:id="rId980" display="DATA:Setembro/2010"/>
    <hyperlink ref="N751" r:id="rId981" display="DATA:Setembro/2010"/>
    <hyperlink ref="N749" r:id="rId982" display="DATA:Setembro/2010"/>
    <hyperlink ref="N794" r:id="rId983" display="DATA:Setembro/2010"/>
    <hyperlink ref="N747" r:id="rId984" display="DATA:Setembro/2010"/>
    <hyperlink ref="N834" r:id="rId985" display="DATA:Setembro/2010"/>
    <hyperlink ref="N788" r:id="rId986" display="DATA:Setembro/2010"/>
    <hyperlink ref="N786" r:id="rId987" display="DATA:Setembro/2010"/>
    <hyperlink ref="N720" r:id="rId988" display="DATA:Setembro/2010"/>
    <hyperlink ref="N739" r:id="rId989" display="DATA:Setembro/2010"/>
    <hyperlink ref="N778" r:id="rId990" display="DATA:Setembro/2010"/>
    <hyperlink ref="N789" r:id="rId991" display="DATA:Setembro/2010"/>
    <hyperlink ref="N742" r:id="rId992" display="DATA:Setembro/2010"/>
    <hyperlink ref="N790" r:id="rId993" display="DATA:Setembro/2010"/>
    <hyperlink ref="N743" r:id="rId994" display="DATA:Setembro/2010"/>
    <hyperlink ref="N741" r:id="rId995" display="DATA:Setembro/2010"/>
    <hyperlink ref="N828" r:id="rId996" display="DATA:Setembro/2010"/>
    <hyperlink ref="N782" r:id="rId997" display="DATA:Setembro/2010"/>
    <hyperlink ref="N780" r:id="rId998" display="DATA:Setembro/2010"/>
    <hyperlink ref="N721" r:id="rId999" display="DATA:Setembro/2010"/>
    <hyperlink ref="N760" r:id="rId1000" display="DATA:Setembro/2010"/>
    <hyperlink ref="N771" r:id="rId1001" display="DATA:Setembro/2010"/>
    <hyperlink ref="N726" r:id="rId1002" display="DATA:Setembro/2010"/>
    <hyperlink ref="N724" r:id="rId1003" display="DATA:Setembro/2010"/>
    <hyperlink ref="N772" r:id="rId1004" display="DATA:Setembro/2010"/>
    <hyperlink ref="N727" r:id="rId1005" display="DATA:Setembro/2010"/>
    <hyperlink ref="N725" r:id="rId1006" display="DATA:Setembro/2010"/>
    <hyperlink ref="N770" r:id="rId1007" display="DATA:Setembro/2010"/>
    <hyperlink ref="N723" r:id="rId1008" display="DATA:Setembro/2010"/>
    <hyperlink ref="N810" r:id="rId1009" display="DATA:Setembro/2010"/>
    <hyperlink ref="N764" r:id="rId1010" display="DATA:Setembro/2010"/>
    <hyperlink ref="N762" r:id="rId1011" display="DATA:Setembro/2010"/>
    <hyperlink ref="N753" r:id="rId1012" display="DATA:Setembro/2010"/>
    <hyperlink ref="N765" r:id="rId1013" display="DATA:Setembro/2010"/>
    <hyperlink ref="N763" r:id="rId1014" display="DATA:Setembro/2010"/>
    <hyperlink ref="N803" r:id="rId1015" display="DATA:Setembro/2010"/>
    <hyperlink ref="N757" r:id="rId1016" display="DATA:Setembro/2010"/>
    <hyperlink ref="N755" r:id="rId1017" display="DATA:Setembro/2010"/>
    <hyperlink ref="N703" r:id="rId1018" display="DATA:Setembro/2010"/>
    <hyperlink ref="N752" r:id="rId1019" display="DATA:Setembro/2010"/>
    <hyperlink ref="N791" r:id="rId1020" display="DATA:Setembro/2010"/>
    <hyperlink ref="N802" r:id="rId1021" display="DATA:Setembro/2010"/>
    <hyperlink ref="N813" r:id="rId1022" display="DATA:Setembro/2010"/>
    <hyperlink ref="N768" r:id="rId1023" display="DATA:Setembro/2010"/>
    <hyperlink ref="N766" r:id="rId1024" display="DATA:Setembro/2010"/>
    <hyperlink ref="N814" r:id="rId1025" display="DATA:Setembro/2010"/>
    <hyperlink ref="N769" r:id="rId1026" display="DATA:Setembro/2010"/>
    <hyperlink ref="N767" r:id="rId1027" display="DATA:Setembro/2010"/>
    <hyperlink ref="N812" r:id="rId1028" display="DATA:Setembro/2010"/>
    <hyperlink ref="N852" r:id="rId1029" display="DATA:Setembro/2010"/>
    <hyperlink ref="N806" r:id="rId1030" display="DATA:Setembro/2010"/>
    <hyperlink ref="N804" r:id="rId1031" display="DATA:Setembro/2010"/>
    <hyperlink ref="N758" r:id="rId1032" display="DATA:Setembro/2010"/>
    <hyperlink ref="N815" r:id="rId1033" display="DATA:Setembro/2010"/>
    <hyperlink ref="N816" r:id="rId1034" display="DATA:Setembro/2010"/>
    <hyperlink ref="N854" r:id="rId1035" display="DATA:Setembro/2010"/>
    <hyperlink ref="N808" r:id="rId1036" display="DATA:Setembro/2010"/>
    <hyperlink ref="N759" r:id="rId1037" display="DATA:Setembro/2010"/>
    <hyperlink ref="N711" r:id="rId1038" display="DATA:Setembro/2010"/>
    <hyperlink ref="N798" r:id="rId1039" display="DATA:Setembro/2010"/>
    <hyperlink ref="N809" r:id="rId1040" display="DATA:Setembro/2010"/>
    <hyperlink ref="N761" r:id="rId1041" display="DATA:Setembro/2010"/>
    <hyperlink ref="N848" r:id="rId1042" display="DATA:Setembro/2010"/>
    <hyperlink ref="N800" r:id="rId1043" display="DATA:Setembro/2010"/>
    <hyperlink ref="N734" r:id="rId1044" display="DATA:Setembro/2010"/>
    <hyperlink ref="N792" r:id="rId1045" display="DATA:Setembro/2010"/>
    <hyperlink ref="N830" r:id="rId1046" display="DATA:Setembro/2010"/>
    <hyperlink ref="N735" r:id="rId1047" display="DATA:Setembro/2010"/>
    <hyperlink ref="N733" r:id="rId1048" display="DATA:Setembro/2010"/>
    <hyperlink ref="N773" r:id="rId1049" display="DATA:Setembro/2010"/>
    <hyperlink ref="N785" r:id="rId1050" display="DATA:Setembro/2010"/>
    <hyperlink ref="N783" r:id="rId1051" display="DATA:Setembro/2010"/>
    <hyperlink ref="N823" r:id="rId1052" display="DATA:Setembro/2010"/>
    <hyperlink ref="N777" r:id="rId1053" display="DATA:Setembro/2010"/>
    <hyperlink ref="N775" r:id="rId1054" display="DATA:Setembro/2010"/>
    <hyperlink ref="N709" r:id="rId1055" display="DATA:Setembro/2010"/>
    <hyperlink ref="N728" r:id="rId1056" display="DATA:Setembro/2010"/>
    <hyperlink ref="N811" r:id="rId1057" display="DATA:Setembro/2010"/>
    <hyperlink ref="N822" r:id="rId1058" display="DATA:Setembro/2010"/>
    <hyperlink ref="N776" r:id="rId1059" display="DATA:Setembro/2010"/>
    <hyperlink ref="N774" r:id="rId1060" display="DATA:Setembro/2010"/>
    <hyperlink ref="N833" r:id="rId1061" display="DATA:Setembro/2010"/>
    <hyperlink ref="N787" r:id="rId1062" display="DATA:Setembro/2010"/>
    <hyperlink ref="N832" r:id="rId1063" display="DATA:Setembro/2010"/>
    <hyperlink ref="N872" r:id="rId1064" display="DATA:Setembro/2010"/>
    <hyperlink ref="N826" r:id="rId1065" display="DATA:Setembro/2010"/>
    <hyperlink ref="N824" r:id="rId1066" display="DATA:Setembro/2010"/>
    <hyperlink ref="N685" r:id="rId1067" display="DATA:Setembro/2010"/>
    <hyperlink ref="N7" r:id="rId1068" display="DATA:Setembro/2010"/>
    <hyperlink ref="N1" r:id="rId1069" display="DATA:Setembro/2010"/>
    <hyperlink ref="N2" r:id="rId1070" display="DATA:Setembro/2010"/>
    <hyperlink ref="N4" r:id="rId1071" display="DATA:Setembro/2010"/>
    <hyperlink ref="N3" r:id="rId1072" display="DATA:Setembro/2010"/>
    <hyperlink ref="N731" r:id="rId1073" display="DATA:Setembro/2010"/>
    <hyperlink ref="N729" r:id="rId1074" display="DATA:Setembro/2010"/>
    <hyperlink ref="N5" r:id="rId1075" display="DATA:Setembro/2010"/>
    <hyperlink ref="N779" r:id="rId1076" display="DATA:Setembro/2010"/>
    <hyperlink ref="N781" r:id="rId1077" display="DATA:Setembro/2010"/>
    <hyperlink ref="N805" r:id="rId1078" display="DATA:Setembro/2010"/>
    <hyperlink ref="N793" r:id="rId1079" display="DATA:Setembro/2010"/>
    <hyperlink ref="N797" r:id="rId1080" display="DATA:Setembro/2010"/>
    <hyperlink ref="N801" r:id="rId1081" display="DATA:Setembro/2010"/>
    <hyperlink ref="N818" r:id="rId1082" display="DATA:Setembro/2010"/>
    <hyperlink ref="N821" r:id="rId1083" display="DATA:Setembro/2010"/>
    <hyperlink ref="N799" r:id="rId1084" display="DATA:Setembro/2010"/>
    <hyperlink ref="N819" r:id="rId1085" display="DATA:Setembro/2010"/>
    <hyperlink ref="N836" r:id="rId1086" display="DATA:Setembro/2010"/>
    <hyperlink ref="N817" r:id="rId1087" display="DATA:Setembro/2010"/>
    <hyperlink ref="N835" r:id="rId1088" display="DATA:Setembro/2010"/>
    <hyperlink ref="N839" r:id="rId1089" display="DATA:Setembro/2010"/>
    <hyperlink ref="N820" r:id="rId1090" display="DATA:Setembro/2010"/>
    <hyperlink ref="N807" r:id="rId1091" display="DATA:Setembro/2010"/>
    <hyperlink ref="N853" r:id="rId1092" display="DATA:Setembro/2010"/>
    <hyperlink ref="N851" r:id="rId1093" display="DATA:Setembro/2010"/>
    <hyperlink ref="N891" r:id="rId1094" display="DATA:Setembro/2010"/>
    <hyperlink ref="N845" r:id="rId1095" display="DATA:Setembro/2010"/>
    <hyperlink ref="N843" r:id="rId1096" display="DATA:Setembro/2010"/>
    <hyperlink ref="N902" r:id="rId1097" display="DATA:Setembro/2010"/>
    <hyperlink ref="N857" r:id="rId1098" display="DATA:Setembro/2010"/>
    <hyperlink ref="N855" r:id="rId1099" display="DATA:Setembro/2010"/>
    <hyperlink ref="N903" r:id="rId1100" display="DATA:Setembro/2010"/>
    <hyperlink ref="N858" r:id="rId1101" display="DATA:Setembro/2010"/>
    <hyperlink ref="N856" r:id="rId1102" display="DATA:Setembro/2010"/>
    <hyperlink ref="N901" r:id="rId1103" display="DATA:Setembro/2010"/>
    <hyperlink ref="N941" r:id="rId1104" display="DATA:Setembro/2010"/>
    <hyperlink ref="N895" r:id="rId1105" display="DATA:Setembro/2010"/>
    <hyperlink ref="N893" r:id="rId1106" display="DATA:Setembro/2010"/>
    <hyperlink ref="N827" r:id="rId1107" display="DATA:Setembro/2010"/>
    <hyperlink ref="N846" r:id="rId1108" display="DATA:Setembro/2010"/>
    <hyperlink ref="N847" r:id="rId1109" display="DATA:Setembro/2010"/>
    <hyperlink ref="N885" r:id="rId1110" display="DATA:Setembro/2010"/>
    <hyperlink ref="N837" r:id="rId1111" display="DATA:Setembro/2010"/>
    <hyperlink ref="N896" r:id="rId1112" display="DATA:Setembro/2010"/>
    <hyperlink ref="N849" r:id="rId1113" display="DATA:Setembro/2010"/>
    <hyperlink ref="N897" r:id="rId1114" display="DATA:Setembro/2010"/>
    <hyperlink ref="N850" r:id="rId1115" display="DATA:Setembro/2010"/>
    <hyperlink ref="N935" r:id="rId1116" display="DATA:Setembro/2010"/>
    <hyperlink ref="N889" r:id="rId1117" display="DATA:Setembro/2010"/>
    <hyperlink ref="N887" r:id="rId1118" display="DATA:Setembro/2010"/>
    <hyperlink ref="N829" r:id="rId1119" display="DATA:Setembro/2010"/>
    <hyperlink ref="N867" r:id="rId1120" display="DATA:Setembro/2010"/>
    <hyperlink ref="N878" r:id="rId1121" display="DATA:Setembro/2010"/>
    <hyperlink ref="N831" r:id="rId1122" display="DATA:Setembro/2010"/>
    <hyperlink ref="N879" r:id="rId1123" display="DATA:Setembro/2010"/>
    <hyperlink ref="N877" r:id="rId1124" display="DATA:Setembro/2010"/>
    <hyperlink ref="N917" r:id="rId1125" display="DATA:Setembro/2010"/>
    <hyperlink ref="N871" r:id="rId1126" display="DATA:Setembro/2010"/>
    <hyperlink ref="N869" r:id="rId1127" display="DATA:Setembro/2010"/>
    <hyperlink ref="N860" r:id="rId1128" display="DATA:Setembro/2010"/>
    <hyperlink ref="N825" r:id="rId1129" display="DATA:Setembro/2010"/>
    <hyperlink ref="N870" r:id="rId1130" display="DATA:Setembro/2010"/>
    <hyperlink ref="N910" r:id="rId1131" display="DATA:Setembro/2010"/>
    <hyperlink ref="N864" r:id="rId1132" display="DATA:Setembro/2010"/>
    <hyperlink ref="N862" r:id="rId1133" display="DATA:Setembro/2010"/>
    <hyperlink ref="N859" r:id="rId1134" display="DATA:Setembro/2010"/>
    <hyperlink ref="N898" r:id="rId1135" display="DATA:Setembro/2010"/>
    <hyperlink ref="N909" r:id="rId1136" display="DATA:Setembro/2010"/>
    <hyperlink ref="N863" r:id="rId1137" display="DATA:Setembro/2010"/>
    <hyperlink ref="N861" r:id="rId1138" display="DATA:Setembro/2010"/>
    <hyperlink ref="N920" r:id="rId1139" display="DATA:Setembro/2010"/>
    <hyperlink ref="N875" r:id="rId1140" display="DATA:Setembro/2010"/>
    <hyperlink ref="N873" r:id="rId1141" display="DATA:Setembro/2010"/>
    <hyperlink ref="N921" r:id="rId1142" display="DATA:Setembro/2010"/>
    <hyperlink ref="N876" r:id="rId1143" display="DATA:Setembro/2010"/>
    <hyperlink ref="N874" r:id="rId1144" display="DATA:Setembro/2010"/>
    <hyperlink ref="N919" r:id="rId1145" display="DATA:Setembro/2010"/>
    <hyperlink ref="N959" r:id="rId1146" display="DATA:Setembro/2010"/>
    <hyperlink ref="N913" r:id="rId1147" display="DATA:Setembro/2010"/>
    <hyperlink ref="N911" r:id="rId1148" display="DATA:Setembro/2010"/>
    <hyperlink ref="N890" r:id="rId1149" display="DATA:Setembro/2010"/>
    <hyperlink ref="N844" r:id="rId1150" display="DATA:Setembro/2010"/>
    <hyperlink ref="N842" r:id="rId1151" display="DATA:Setembro/2010"/>
    <hyperlink ref="N900" r:id="rId1152" display="DATA:Setembro/2010"/>
    <hyperlink ref="N940" r:id="rId1153" display="DATA:Setembro/2010"/>
    <hyperlink ref="N894" r:id="rId1154" display="DATA:Setembro/2010"/>
    <hyperlink ref="N892" r:id="rId1155" display="DATA:Setembro/2010"/>
    <hyperlink ref="N884" r:id="rId1156" display="DATA:Setembro/2010"/>
    <hyperlink ref="N838" r:id="rId1157" display="DATA:Setembro/2010"/>
    <hyperlink ref="N934" r:id="rId1158" display="DATA:Setembro/2010"/>
    <hyperlink ref="N888" r:id="rId1159" display="DATA:Setembro/2010"/>
    <hyperlink ref="N886" r:id="rId1160" display="DATA:Setembro/2010"/>
    <hyperlink ref="N866" r:id="rId1161" display="DATA:Setembro/2010"/>
    <hyperlink ref="N916" r:id="rId1162" display="DATA:Setembro/2010"/>
    <hyperlink ref="N868" r:id="rId1163" display="DATA:Setembro/2010"/>
    <hyperlink ref="N908" r:id="rId1164" display="DATA:Setembro/2010"/>
    <hyperlink ref="N918" r:id="rId1165" display="DATA:Setembro/2010"/>
    <hyperlink ref="N958" r:id="rId1166" display="DATA:Setembro/2010"/>
    <hyperlink ref="N912" r:id="rId1167" display="DATA:Setembro/2010"/>
    <hyperlink ref="N841" r:id="rId1168" display="DATA:Setembro/2010"/>
    <hyperlink ref="N899" r:id="rId1169" display="DATA:Setembro/2010"/>
    <hyperlink ref="N939" r:id="rId1170" display="DATA:Setembro/2010"/>
    <hyperlink ref="N883" r:id="rId1171" display="DATA:Setembro/2010"/>
    <hyperlink ref="N933" r:id="rId1172" display="DATA:Setembro/2010"/>
    <hyperlink ref="N865" r:id="rId1173" display="DATA:Setembro/2010"/>
    <hyperlink ref="N915" r:id="rId1174" display="DATA:Setembro/2010"/>
    <hyperlink ref="N907" r:id="rId1175" display="DATA:Setembro/2010"/>
    <hyperlink ref="N957" r:id="rId1176" display="DATA:Setembro/2010"/>
    <hyperlink ref="N840" r:id="rId1177" display="DATA:Setembro/2010"/>
    <hyperlink ref="N938" r:id="rId1178" display="DATA:Setembro/2010"/>
    <hyperlink ref="N882" r:id="rId1179" display="DATA:Setembro/2010"/>
    <hyperlink ref="N932" r:id="rId1180" display="DATA:Setembro/2010"/>
    <hyperlink ref="N914" r:id="rId1181" display="DATA:Setembro/2010"/>
    <hyperlink ref="N906" r:id="rId1182" display="DATA:Setembro/2010"/>
    <hyperlink ref="N956" r:id="rId1183" display="DATA:Setembro/2010"/>
    <hyperlink ref="N64810" r:id="rId1184" display="DATA:Setembro/2010"/>
    <hyperlink ref="N64811" r:id="rId1185" display="DATA:Setembro/2010"/>
    <hyperlink ref="N64809" r:id="rId1186" display="DATA:Setembro/2010"/>
    <hyperlink ref="N64808" r:id="rId1187" display="DATA:Setembro/2010"/>
    <hyperlink ref="N64807" r:id="rId1188" display="DATA:Setembro/2010"/>
    <hyperlink ref="N936" r:id="rId1189" display="DATA:Setembro/2010"/>
    <hyperlink ref="N880" r:id="rId1190" display="DATA:Setembro/2010"/>
    <hyperlink ref="N930" r:id="rId1191" display="DATA:Setembro/2010"/>
    <hyperlink ref="N905" r:id="rId1192" display="DATA:Setembro/2010"/>
    <hyperlink ref="N904" r:id="rId1193" display="DATA:Setembro/2010"/>
    <hyperlink ref="N954" r:id="rId1194" display="DATA:Setembro/2010"/>
    <hyperlink ref="N929" r:id="rId1195" display="DATA:Setembro/2010"/>
    <hyperlink ref="N881" r:id="rId1196" display="DATA:Setembro/2010"/>
    <hyperlink ref="N953" r:id="rId1197" display="DATA:Setembro/2010"/>
    <hyperlink ref="N928" r:id="rId1198" display="DATA:Setembro/2010"/>
    <hyperlink ref="N952" r:id="rId1199" display="DATA:Setembro/2010"/>
    <hyperlink ref="N927" r:id="rId1200" display="DATA:Setembro/2010"/>
    <hyperlink ref="N951" r:id="rId1201" display="DATA:Setembro/2010"/>
    <hyperlink ref="N949" r:id="rId1202" display="DATA:Setembro/2010"/>
    <hyperlink ref="N943" r:id="rId1203" display="DATA:Setembro/2010"/>
    <hyperlink ref="N925" r:id="rId1204" display="DATA:Setembro/2010"/>
    <hyperlink ref="N967" r:id="rId1205" display="DATA:Setembro/2010"/>
    <hyperlink ref="N948" r:id="rId1206" display="DATA:Setembro/2010"/>
    <hyperlink ref="N942" r:id="rId1207" display="DATA:Setembro/2010"/>
    <hyperlink ref="N924" r:id="rId1208" display="DATA:Setembro/2010"/>
    <hyperlink ref="N926" r:id="rId1209" display="DATA:Setembro/2010"/>
    <hyperlink ref="N966" r:id="rId1210" display="DATA:Setembro/2010"/>
    <hyperlink ref="N947" r:id="rId1211" display="DATA:Setembro/2010"/>
    <hyperlink ref="N923" r:id="rId1212" display="DATA:Setembro/2010"/>
    <hyperlink ref="N965" r:id="rId1213" display="DATA:Setembro/2010"/>
    <hyperlink ref="N946" r:id="rId1214" display="DATA:Setembro/2010"/>
    <hyperlink ref="N922" r:id="rId1215" display="DATA:Setembro/2010"/>
    <hyperlink ref="N964" r:id="rId1216" display="DATA:Setembro/2010"/>
    <hyperlink ref="N950" r:id="rId1217" display="DATA:Setembro/2010"/>
    <hyperlink ref="N974" r:id="rId1218" display="DATA:Setembro/2010"/>
    <hyperlink ref="N955" r:id="rId1219" display="DATA:Setembro/2010"/>
    <hyperlink ref="N931" r:id="rId1220" display="DATA:Setembro/2010"/>
    <hyperlink ref="N973" r:id="rId1221" display="DATA:Setembro/2010"/>
    <hyperlink ref="N972" r:id="rId1222" display="DATA:Setembro/2010"/>
    <hyperlink ref="N971" r:id="rId1223" display="DATA:Setembro/2010"/>
    <hyperlink ref="N945" r:id="rId1224" display="DATA:Setembro/2010"/>
    <hyperlink ref="N969" r:id="rId1225" display="DATA:Setembro/2010"/>
    <hyperlink ref="N944" r:id="rId1226" display="DATA:Setembro/2010"/>
    <hyperlink ref="N968" r:id="rId1227" display="DATA:Setembro/2010"/>
    <hyperlink ref="N980" r:id="rId1228" display="DATA:Setembro/2010"/>
    <hyperlink ref="N998" r:id="rId1229" display="DATA:Setembro/2010"/>
    <hyperlink ref="N979" r:id="rId1230" display="DATA:Setembro/2010"/>
    <hyperlink ref="N997" r:id="rId1231" display="DATA:Setembro/2010"/>
    <hyperlink ref="N996" r:id="rId1232" display="DATA:Setembro/2010"/>
    <hyperlink ref="N1005" r:id="rId1233" display="DATA:Setembro/2010"/>
    <hyperlink ref="N1004" r:id="rId1234" display="DATA:Setembro/2010"/>
    <hyperlink ref="N1003" r:id="rId1235" display="DATA:Setembro/2010"/>
    <hyperlink ref="N1006" r:id="rId1236" display="DATA:Setembro/2010"/>
    <hyperlink ref="N990" r:id="rId1237" display="DATA:Setembro/2010"/>
    <hyperlink ref="N985" r:id="rId1238" display="DATA:Setembro/2010"/>
    <hyperlink ref="N999" r:id="rId1239" display="DATA:Setembro/2010"/>
    <hyperlink ref="N981" r:id="rId1240" display="DATA:Setembro/2010"/>
    <hyperlink ref="N982" r:id="rId1241" display="DATA:Setembro/2010"/>
    <hyperlink ref="N961" r:id="rId1242" display="DATA:Setembro/2010"/>
    <hyperlink ref="N983" r:id="rId1243" display="DATA:Setembro/2010"/>
    <hyperlink ref="N960" r:id="rId1244" display="DATA:Setembro/2010"/>
    <hyperlink ref="N978" r:id="rId1245" display="DATA:Setembro/2010"/>
    <hyperlink ref="N984" r:id="rId1246" display="DATA:Setembro/2010"/>
    <hyperlink ref="N986" r:id="rId1247" display="DATA:Setembro/2010"/>
    <hyperlink ref="N962" r:id="rId1248" display="DATA:Setembro/2010"/>
    <hyperlink ref="N987" r:id="rId1249" display="DATA:Setembro/2010"/>
    <hyperlink ref="N963" r:id="rId1250" display="DATA:Setembro/2010"/>
    <hyperlink ref="N988" r:id="rId1251" display="DATA:Setembro/2010"/>
    <hyperlink ref="N989" r:id="rId1252" display="DATA:Setembro/2010"/>
    <hyperlink ref="N991" r:id="rId1253" display="DATA:Setembro/2010"/>
    <hyperlink ref="N975" r:id="rId1254" display="DATA:Setembro/2010"/>
    <hyperlink ref="N970" r:id="rId1255" display="DATA:Setembro/2010"/>
    <hyperlink ref="N937" r:id="rId1256" display="DATA:Setembro/2010"/>
    <hyperlink ref="N976" r:id="rId1257" display="DATA:Setembro/2010"/>
    <hyperlink ref="N994" r:id="rId1258" display="DATA:Setembro/2010"/>
    <hyperlink ref="N993" r:id="rId1259" display="DATA:Setembro/2010"/>
    <hyperlink ref="N992" r:id="rId1260" display="DATA:Setembro/2010"/>
    <hyperlink ref="N1002" r:id="rId1261" display="DATA:Setembro/2010"/>
    <hyperlink ref="N977" r:id="rId1262" display="DATA:Setembro/2010"/>
    <hyperlink ref="N1001" r:id="rId1263" display="DATA:Setembro/2010"/>
    <hyperlink ref="N1000" r:id="rId1264" display="DATA:Setembro/2010"/>
    <hyperlink ref="N1009" r:id="rId1265" display="DATA:Setembro/2010"/>
    <hyperlink ref="N1008" r:id="rId1266" display="DATA:Setembro/2010"/>
    <hyperlink ref="N1007" r:id="rId1267" display="DATA:Setembro/2010"/>
    <hyperlink ref="N995" r:id="rId1268" display="DATA:Setembro/2010"/>
    <hyperlink ref="N1011" r:id="rId1269" display="DATA:Setembro/2010"/>
    <hyperlink ref="N1010" r:id="rId1270" display="DATA:Setembro/2010"/>
    <hyperlink ref="N1013" r:id="rId1271" display="DATA:Setembro/2010"/>
    <hyperlink ref="N1012" r:id="rId1272" display="DATA:Setembro/2010"/>
    <hyperlink ref="N64790" r:id="rId1273" display="DATA:Setembro/2010"/>
    <hyperlink ref="N64789" r:id="rId1274" display="DATA:Setembro/2010"/>
    <hyperlink ref="N64788" r:id="rId1275" display="DATA:Setembro/2010"/>
    <hyperlink ref="N64791" r:id="rId1276" display="DATA:Setembro/2010"/>
    <hyperlink ref="N64792" r:id="rId1277" display="DATA:Setembro/2010"/>
    <hyperlink ref="N64793" r:id="rId1278" display="DATA:Setembro/2010"/>
    <hyperlink ref="N64795" r:id="rId1279" display="DATA:Setembro/2010"/>
    <hyperlink ref="N64794" r:id="rId1280" display="DATA:Setembro/2010"/>
    <hyperlink ref="N64796" r:id="rId1281" display="DATA:Setembro/2010"/>
    <hyperlink ref="N64797" r:id="rId1282" display="DATA:Setembro/2010"/>
    <hyperlink ref="N64798" r:id="rId1283" display="DATA:Setembro/2010"/>
    <hyperlink ref="N64800" r:id="rId1284" display="DATA:Setembro/2010"/>
    <hyperlink ref="N64799" r:id="rId1285" display="DATA:Setembro/2010"/>
    <hyperlink ref="N64801" r:id="rId1286" display="DATA:Setembro/2010"/>
    <hyperlink ref="N64802" r:id="rId1287" display="DATA:Setembro/2010"/>
    <hyperlink ref="N64803" r:id="rId1288" display="DATA:Setembro/2010"/>
    <hyperlink ref="N64805" r:id="rId1289" display="DATA:Setembro/2010"/>
    <hyperlink ref="N64804" r:id="rId1290" display="DATA:Setembro/2010"/>
    <hyperlink ref="N64806" r:id="rId1291" display="DATA:Setembro/2010"/>
    <hyperlink ref="N1016" r:id="rId1292" display="DATA:Setembro/2010"/>
    <hyperlink ref="N1015" r:id="rId1293" display="DATA:Setembro/2010"/>
    <hyperlink ref="N1014" r:id="rId1294" display="DATA:Setembro/2010"/>
    <hyperlink ref="N1018" r:id="rId1295" display="DATA:Setembro/2010"/>
    <hyperlink ref="N1017" r:id="rId1296" display="DATA:Setembro/2010"/>
    <hyperlink ref="N1020" r:id="rId1297" display="DATA:Setembro/2010"/>
    <hyperlink ref="N1019" r:id="rId1298" display="DATA:Setembro/2010"/>
    <hyperlink ref="N1054" r:id="rId1299" display="DATA:Setembro/2010"/>
    <hyperlink ref="N1062" r:id="rId1300" display="DATA:Setembro/2010"/>
    <hyperlink ref="N1080" r:id="rId1301" display="DATA:Setembro/2010"/>
    <hyperlink ref="N1061" r:id="rId1302" display="DATA:Setembro/2010"/>
    <hyperlink ref="N1079" r:id="rId1303" display="DATA:Setembro/2010"/>
    <hyperlink ref="N1078" r:id="rId1304" display="DATA:Setembro/2010"/>
    <hyperlink ref="N1087" r:id="rId1305" display="DATA:Setembro/2010"/>
    <hyperlink ref="N1086" r:id="rId1306" display="DATA:Setembro/2010"/>
    <hyperlink ref="N1085" r:id="rId1307" display="DATA:Setembro/2010"/>
    <hyperlink ref="N1088" r:id="rId1308" display="DATA:Setembro/2010"/>
    <hyperlink ref="N1048" r:id="rId1309" display="DATA:Setembro/2010"/>
    <hyperlink ref="N1072" r:id="rId1310" display="DATA:Setembro/2010"/>
    <hyperlink ref="N1067" r:id="rId1311" display="DATA:Setembro/2010"/>
    <hyperlink ref="N1081" r:id="rId1312" display="DATA:Setembro/2010"/>
    <hyperlink ref="N1039" r:id="rId1313" display="DATA:Setembro/2010"/>
    <hyperlink ref="N1063" r:id="rId1314" display="DATA:Setembro/2010"/>
    <hyperlink ref="N1040" r:id="rId1315" display="DATA:Setembro/2010"/>
    <hyperlink ref="N1064" r:id="rId1316" display="DATA:Setembro/2010"/>
    <hyperlink ref="N1043" r:id="rId1317" display="DATA:Setembro/2010"/>
    <hyperlink ref="N1041" r:id="rId1318" display="DATA:Setembro/2010"/>
    <hyperlink ref="N1065" r:id="rId1319" display="DATA:Setembro/2010"/>
    <hyperlink ref="N1042" r:id="rId1320" display="DATA:Setembro/2010"/>
    <hyperlink ref="N1060" r:id="rId1321" display="DATA:Setembro/2010"/>
    <hyperlink ref="N1066" r:id="rId1322" display="DATA:Setembro/2010"/>
    <hyperlink ref="N1068" r:id="rId1323" display="DATA:Setembro/2010"/>
    <hyperlink ref="N1044" r:id="rId1324" display="DATA:Setembro/2010"/>
    <hyperlink ref="N1069" r:id="rId1325" display="DATA:Setembro/2010"/>
    <hyperlink ref="N1045" r:id="rId1326" display="DATA:Setembro/2010"/>
    <hyperlink ref="N1070" r:id="rId1327" display="DATA:Setembro/2010"/>
    <hyperlink ref="N1046" r:id="rId1328" display="DATA:Setembro/2010"/>
    <hyperlink ref="N1071" r:id="rId1329" display="DATA:Setembro/2010"/>
    <hyperlink ref="N1021" r:id="rId1330" display="DATA:Setembro/2010"/>
    <hyperlink ref="N1022" r:id="rId1331" display="DATA:Setembro/2010"/>
    <hyperlink ref="N1047" r:id="rId1332" display="DATA:Setembro/2010"/>
    <hyperlink ref="N1053" r:id="rId1333" display="DATA:Setembro/2010"/>
    <hyperlink ref="N1073" r:id="rId1334" display="DATA:Setembro/2010"/>
    <hyperlink ref="N1023" r:id="rId1335" display="DATA:Setembro/2010"/>
    <hyperlink ref="N1031" r:id="rId1336" display="DATA:Setembro/2010"/>
    <hyperlink ref="N1049" r:id="rId1337" display="DATA:Setembro/2010"/>
    <hyperlink ref="N1055" r:id="rId1338" display="DATA:Setembro/2010"/>
    <hyperlink ref="N1024" r:id="rId1339" display="DATA:Setembro/2010"/>
    <hyperlink ref="N1032" r:id="rId1340" display="DATA:Setembro/2010"/>
    <hyperlink ref="N1050" r:id="rId1341" display="DATA:Setembro/2010"/>
    <hyperlink ref="N1056" r:id="rId1342" display="DATA:Setembro/2010"/>
    <hyperlink ref="N1029" r:id="rId1343" display="DATA:Setembro/2010"/>
    <hyperlink ref="N1035" r:id="rId1344" display="DATA:Setembro/2010"/>
    <hyperlink ref="N1025" r:id="rId1345" display="DATA:Setembro/2010"/>
    <hyperlink ref="N1033" r:id="rId1346" display="DATA:Setembro/2010"/>
    <hyperlink ref="N1057" r:id="rId1347" display="DATA:Setembro/2010"/>
    <hyperlink ref="N1028" r:id="rId1348" display="DATA:Setembro/2010"/>
    <hyperlink ref="N1030" r:id="rId1349" display="DATA:Setembro/2010"/>
    <hyperlink ref="N1036" r:id="rId1350" display="DATA:Setembro/2010"/>
    <hyperlink ref="N1038" r:id="rId1351" display="DATA:Setembro/2010"/>
    <hyperlink ref="N1037" r:id="rId1352" display="DATA:Setembro/2010"/>
    <hyperlink ref="N1026" r:id="rId1353" display="DATA:Setembro/2010"/>
    <hyperlink ref="N1027" r:id="rId1354" display="DATA:Setembro/2010"/>
    <hyperlink ref="N1034" r:id="rId1355" display="DATA:Setembro/2010"/>
    <hyperlink ref="N1052" r:id="rId1356" display="DATA:Setembro/2010"/>
    <hyperlink ref="N1058" r:id="rId1357" display="DATA:Setembro/2010"/>
    <hyperlink ref="N1076" r:id="rId1358" display="DATA:Setembro/2010"/>
    <hyperlink ref="N1051" r:id="rId1359" display="DATA:Setembro/2010"/>
    <hyperlink ref="N1075" r:id="rId1360" display="DATA:Setembro/2010"/>
    <hyperlink ref="N1074" r:id="rId1361" display="DATA:Setembro/2010"/>
    <hyperlink ref="N1084" r:id="rId1362" display="DATA:Setembro/2010"/>
    <hyperlink ref="N1059" r:id="rId1363" display="DATA:Setembro/2010"/>
    <hyperlink ref="N1083" r:id="rId1364" display="DATA:Setembro/2010"/>
    <hyperlink ref="N1082" r:id="rId1365" display="DATA:Setembro/2010"/>
    <hyperlink ref="N1091" r:id="rId1366" display="DATA:Setembro/2010"/>
    <hyperlink ref="N1090" r:id="rId1367" display="DATA:Setembro/2010"/>
    <hyperlink ref="N1089" r:id="rId1368" display="DATA:Setembro/2010"/>
    <hyperlink ref="N1077" r:id="rId1369" display="DATA:Setembro/2010"/>
    <hyperlink ref="N1093" r:id="rId1370" display="DATA:Setembro/2010"/>
    <hyperlink ref="N1092" r:id="rId1371" display="DATA:Setembro/2010"/>
    <hyperlink ref="N1095" r:id="rId1372" display="DATA:Setembro/2010"/>
    <hyperlink ref="N1094" r:id="rId1373" display="DATA:Setembro/2010"/>
    <hyperlink ref="N456:N457" r:id="rId1374" display="DATA:Setembro/2010"/>
    <hyperlink ref="N457:N459" r:id="rId1375" display="DATA:Setembro/2010"/>
    <hyperlink ref="N453:N454" r:id="rId1376" display="DATA:Setembro/2010"/>
    <hyperlink ref="N415:N416" r:id="rId1377" display="DATA:Setembro/2010"/>
    <hyperlink ref="N415:N417" r:id="rId1378" display="DATA:Setembro/2010"/>
    <hyperlink ref="N459:N460" r:id="rId1379" display="DATA:Setembro/2010"/>
    <hyperlink ref="N460:N478" r:id="rId1380" display="DATA:Setembro/2010"/>
    <hyperlink ref="N455:N456" r:id="rId1381" display="DATA:Setembro/2010"/>
    <hyperlink ref="N456:N458" r:id="rId1382" display="DATA:Setembro/2010"/>
    <hyperlink ref="N452:N453" r:id="rId1383" display="DATA:Setembro/2010"/>
    <hyperlink ref="N458:N459" r:id="rId1384" display="DATA:Setembro/2010"/>
    <hyperlink ref="N459:N477" r:id="rId1385" display="DATA:Setembro/2010"/>
    <hyperlink ref="N416:N417" r:id="rId1386" display="DATA:Setembro/2010"/>
    <hyperlink ref="N417:N431" r:id="rId1387" display="DATA:Setembro/2010"/>
    <hyperlink ref="N416:N430" r:id="rId1388" display="DATA:Setembro/2010"/>
    <hyperlink ref="N415:N428" r:id="rId1389" display="DATA:Setembro/2010"/>
  </hyperlinks>
  <printOptions horizontalCentered="1"/>
  <pageMargins left="0.5905511811023623" right="0.5905511811023623" top="0.5905511811023623" bottom="0.7874015748031497" header="0.2755905511811024" footer="0.5118110236220472"/>
  <pageSetup fitToHeight="0" fitToWidth="1" horizontalDpi="600" verticalDpi="600" orientation="portrait" paperSize="9" scale="70" r:id="rId1391"/>
  <headerFooter alignWithMargins="0">
    <oddHeader>&amp;CPágina &amp;P de &amp;N</oddHeader>
  </headerFooter>
  <drawing r:id="rId1390"/>
</worksheet>
</file>

<file path=xl/worksheets/sheet4.xml><?xml version="1.0" encoding="utf-8"?>
<worksheet xmlns="http://schemas.openxmlformats.org/spreadsheetml/2006/main" xmlns:r="http://schemas.openxmlformats.org/officeDocument/2006/relationships">
  <sheetPr>
    <pageSetUpPr fitToPage="1"/>
  </sheetPr>
  <dimension ref="A1:G58"/>
  <sheetViews>
    <sheetView view="pageBreakPreview" zoomScaleSheetLayoutView="100" zoomScalePageLayoutView="0" workbookViewId="0" topLeftCell="A1">
      <pane ySplit="7" topLeftCell="A8" activePane="bottomLeft" state="frozen"/>
      <selection pane="topLeft" activeCell="A1" sqref="A1"/>
      <selection pane="bottomLeft" activeCell="A3" sqref="A3:D3"/>
    </sheetView>
  </sheetViews>
  <sheetFormatPr defaultColWidth="9.140625" defaultRowHeight="12.75"/>
  <cols>
    <col min="1" max="1" width="12.7109375" style="0" customWidth="1"/>
    <col min="3" max="3" width="36.421875" style="0" customWidth="1"/>
  </cols>
  <sheetData>
    <row r="1" spans="1:7" ht="12.75">
      <c r="A1" s="50" t="s">
        <v>0</v>
      </c>
      <c r="B1" s="51"/>
      <c r="C1" s="52"/>
      <c r="D1" s="52"/>
      <c r="E1" s="52"/>
      <c r="F1" s="52"/>
      <c r="G1" s="53"/>
    </row>
    <row r="2" spans="1:7" ht="12.75">
      <c r="A2" s="54" t="s">
        <v>24</v>
      </c>
      <c r="B2" s="55"/>
      <c r="C2" s="56"/>
      <c r="D2" s="56"/>
      <c r="E2" s="55" t="s">
        <v>70</v>
      </c>
      <c r="F2" s="56"/>
      <c r="G2" s="57"/>
    </row>
    <row r="3" spans="1:7" ht="12.75" customHeight="1">
      <c r="A3" s="270" t="s">
        <v>178</v>
      </c>
      <c r="B3" s="271"/>
      <c r="C3" s="271"/>
      <c r="D3" s="271"/>
      <c r="E3" s="55" t="s">
        <v>71</v>
      </c>
      <c r="F3" s="56"/>
      <c r="G3" s="57"/>
    </row>
    <row r="4" spans="1:7" ht="12.75" customHeight="1">
      <c r="A4" s="272" t="s">
        <v>72</v>
      </c>
      <c r="B4" s="273"/>
      <c r="C4" s="273"/>
      <c r="D4" s="273"/>
      <c r="E4" s="55" t="s">
        <v>25</v>
      </c>
      <c r="F4" s="56"/>
      <c r="G4" s="57"/>
    </row>
    <row r="5" spans="1:7" ht="12.75">
      <c r="A5" s="54"/>
      <c r="B5" s="55"/>
      <c r="C5" s="58"/>
      <c r="D5" s="56"/>
      <c r="E5" s="56"/>
      <c r="F5" s="56"/>
      <c r="G5" s="57"/>
    </row>
    <row r="6" spans="1:7" ht="16.5" thickBot="1">
      <c r="A6" s="59"/>
      <c r="B6" s="60"/>
      <c r="C6" s="61" t="s">
        <v>97</v>
      </c>
      <c r="D6" s="60"/>
      <c r="E6" s="62"/>
      <c r="F6" s="60"/>
      <c r="G6" s="104"/>
    </row>
    <row r="7" spans="1:7" ht="34.5" customHeight="1" thickTop="1">
      <c r="A7" s="105" t="s">
        <v>20</v>
      </c>
      <c r="B7" s="105" t="s">
        <v>2</v>
      </c>
      <c r="C7" s="105" t="s">
        <v>3</v>
      </c>
      <c r="D7" s="105" t="s">
        <v>98</v>
      </c>
      <c r="E7" s="105" t="s">
        <v>99</v>
      </c>
      <c r="F7" s="105" t="s">
        <v>100</v>
      </c>
      <c r="G7" s="105" t="s">
        <v>8</v>
      </c>
    </row>
    <row r="8" spans="1:7" ht="24">
      <c r="A8" s="106" t="s">
        <v>97</v>
      </c>
      <c r="B8" s="107"/>
      <c r="C8" s="108" t="s">
        <v>109</v>
      </c>
      <c r="D8" s="109" t="s">
        <v>28</v>
      </c>
      <c r="E8" s="110" t="s">
        <v>101</v>
      </c>
      <c r="F8" s="111"/>
      <c r="G8" s="111">
        <f>ROUND(SUM(G9:G11),2)</f>
        <v>38.29</v>
      </c>
    </row>
    <row r="9" spans="1:7" ht="22.5" customHeight="1">
      <c r="A9" s="112" t="s">
        <v>104</v>
      </c>
      <c r="B9" s="112"/>
      <c r="C9" s="113" t="s">
        <v>105</v>
      </c>
      <c r="D9" s="112" t="s">
        <v>28</v>
      </c>
      <c r="E9" s="149">
        <v>1</v>
      </c>
      <c r="F9" s="150">
        <v>17.79</v>
      </c>
      <c r="G9" s="150">
        <f>F9*E9</f>
        <v>17.79</v>
      </c>
    </row>
    <row r="10" spans="1:7" ht="19.5" customHeight="1">
      <c r="A10" s="112"/>
      <c r="B10" s="112"/>
      <c r="C10" s="115" t="s">
        <v>106</v>
      </c>
      <c r="D10" s="112" t="s">
        <v>102</v>
      </c>
      <c r="E10" s="149">
        <v>0.45</v>
      </c>
      <c r="F10" s="150">
        <v>18.05</v>
      </c>
      <c r="G10" s="150">
        <f>ROUND((F10*E10)*1.03,2)</f>
        <v>8.37</v>
      </c>
    </row>
    <row r="11" spans="1:7" ht="18.75" customHeight="1">
      <c r="A11" s="112"/>
      <c r="B11" s="112"/>
      <c r="C11" s="113" t="s">
        <v>107</v>
      </c>
      <c r="D11" s="112" t="s">
        <v>102</v>
      </c>
      <c r="E11" s="149">
        <v>0.9</v>
      </c>
      <c r="F11" s="150">
        <v>13.08</v>
      </c>
      <c r="G11" s="150">
        <f>ROUND((F11*E11)*1.03,2)</f>
        <v>12.13</v>
      </c>
    </row>
    <row r="12" spans="1:7" ht="12.75">
      <c r="A12" s="116"/>
      <c r="B12" s="117"/>
      <c r="C12" s="118"/>
      <c r="D12" s="117"/>
      <c r="E12" s="119"/>
      <c r="F12" s="120"/>
      <c r="G12" s="121"/>
    </row>
    <row r="13" spans="1:7" ht="24">
      <c r="A13" s="122" t="s">
        <v>97</v>
      </c>
      <c r="B13" s="123"/>
      <c r="C13" s="124" t="s">
        <v>112</v>
      </c>
      <c r="D13" s="109" t="s">
        <v>28</v>
      </c>
      <c r="E13" s="125" t="s">
        <v>101</v>
      </c>
      <c r="F13" s="126"/>
      <c r="G13" s="126">
        <f>ROUND(SUM(G14:G16),2)</f>
        <v>32.5</v>
      </c>
    </row>
    <row r="14" spans="1:7" ht="15" customHeight="1">
      <c r="A14" s="112"/>
      <c r="B14" s="112"/>
      <c r="C14" s="113" t="s">
        <v>110</v>
      </c>
      <c r="D14" s="112" t="s">
        <v>102</v>
      </c>
      <c r="E14" s="149">
        <v>1</v>
      </c>
      <c r="F14" s="150">
        <v>12</v>
      </c>
      <c r="G14" s="150">
        <f>ROUND(E14*F14,2)</f>
        <v>12</v>
      </c>
    </row>
    <row r="15" spans="1:7" ht="15" customHeight="1">
      <c r="A15" s="112"/>
      <c r="B15" s="112"/>
      <c r="C15" s="115" t="s">
        <v>106</v>
      </c>
      <c r="D15" s="112" t="s">
        <v>102</v>
      </c>
      <c r="E15" s="149">
        <v>0.45</v>
      </c>
      <c r="F15" s="150">
        <v>18.05</v>
      </c>
      <c r="G15" s="150">
        <f>ROUND((F15*E15)*1.03,2)</f>
        <v>8.37</v>
      </c>
    </row>
    <row r="16" spans="1:7" ht="12.75">
      <c r="A16" s="112"/>
      <c r="B16" s="112"/>
      <c r="C16" s="113" t="s">
        <v>107</v>
      </c>
      <c r="D16" s="112" t="s">
        <v>102</v>
      </c>
      <c r="E16" s="149">
        <v>0.9</v>
      </c>
      <c r="F16" s="150">
        <v>13.08</v>
      </c>
      <c r="G16" s="150">
        <f>ROUND((F16*E16)*1.03,2)</f>
        <v>12.13</v>
      </c>
    </row>
    <row r="17" spans="1:7" ht="12.75">
      <c r="A17" s="116"/>
      <c r="B17" s="117"/>
      <c r="C17" s="118"/>
      <c r="D17" s="117"/>
      <c r="E17" s="119"/>
      <c r="F17" s="120"/>
      <c r="G17" s="114"/>
    </row>
    <row r="18" spans="1:7" ht="12.75">
      <c r="A18" s="122"/>
      <c r="B18" s="123"/>
      <c r="C18" s="124"/>
      <c r="D18" s="109"/>
      <c r="E18" s="125"/>
      <c r="F18" s="126"/>
      <c r="G18" s="126"/>
    </row>
    <row r="19" spans="1:7" ht="12.75">
      <c r="A19" s="127"/>
      <c r="B19" s="127"/>
      <c r="C19" s="128"/>
      <c r="D19" s="127"/>
      <c r="E19" s="129"/>
      <c r="F19" s="114"/>
      <c r="G19" s="114"/>
    </row>
    <row r="20" spans="1:7" ht="12.75">
      <c r="A20" s="127"/>
      <c r="B20" s="127"/>
      <c r="C20" s="128"/>
      <c r="D20" s="127"/>
      <c r="E20" s="129"/>
      <c r="F20" s="114"/>
      <c r="G20" s="114"/>
    </row>
    <row r="21" spans="1:7" ht="12.75">
      <c r="A21" s="127"/>
      <c r="B21" s="127"/>
      <c r="C21" s="128"/>
      <c r="D21" s="127"/>
      <c r="E21" s="129"/>
      <c r="F21" s="114"/>
      <c r="G21" s="114"/>
    </row>
    <row r="22" spans="1:7" ht="12.75">
      <c r="A22" s="127"/>
      <c r="B22" s="127"/>
      <c r="C22" s="128"/>
      <c r="D22" s="127"/>
      <c r="E22" s="129"/>
      <c r="F22" s="114"/>
      <c r="G22" s="114"/>
    </row>
    <row r="23" spans="1:7" ht="12.75">
      <c r="A23" s="127"/>
      <c r="B23" s="127"/>
      <c r="C23" s="128"/>
      <c r="D23" s="127"/>
      <c r="E23" s="129"/>
      <c r="F23" s="114"/>
      <c r="G23" s="114"/>
    </row>
    <row r="24" spans="1:7" ht="12.75">
      <c r="A24" s="127"/>
      <c r="B24" s="127"/>
      <c r="C24" s="128"/>
      <c r="D24" s="127"/>
      <c r="E24" s="129"/>
      <c r="F24" s="114"/>
      <c r="G24" s="114"/>
    </row>
    <row r="25" spans="1:7" ht="12.75">
      <c r="A25" s="116"/>
      <c r="B25" s="117"/>
      <c r="C25" s="118"/>
      <c r="D25" s="117"/>
      <c r="E25" s="119"/>
      <c r="F25" s="120"/>
      <c r="G25" s="121"/>
    </row>
    <row r="26" spans="1:7" ht="12.75">
      <c r="A26" s="122"/>
      <c r="B26" s="130"/>
      <c r="C26" s="124"/>
      <c r="D26" s="109"/>
      <c r="E26" s="131"/>
      <c r="F26" s="131"/>
      <c r="G26" s="132"/>
    </row>
    <row r="27" spans="1:7" ht="12.75">
      <c r="A27" s="127"/>
      <c r="B27" s="127"/>
      <c r="C27" s="128"/>
      <c r="D27" s="127"/>
      <c r="E27" s="129"/>
      <c r="F27" s="129"/>
      <c r="G27" s="114"/>
    </row>
    <row r="28" spans="1:7" ht="12.75">
      <c r="A28" s="127"/>
      <c r="B28" s="127"/>
      <c r="C28" s="128"/>
      <c r="D28" s="127"/>
      <c r="E28" s="129"/>
      <c r="F28" s="129"/>
      <c r="G28" s="114"/>
    </row>
    <row r="29" spans="1:7" ht="12.75">
      <c r="A29" s="127"/>
      <c r="B29" s="127"/>
      <c r="C29" s="128"/>
      <c r="D29" s="127"/>
      <c r="E29" s="129"/>
      <c r="F29" s="129"/>
      <c r="G29" s="114"/>
    </row>
    <row r="30" spans="1:7" ht="12.75">
      <c r="A30" s="116"/>
      <c r="B30" s="117"/>
      <c r="C30" s="118"/>
      <c r="D30" s="117"/>
      <c r="E30" s="119"/>
      <c r="F30" s="120"/>
      <c r="G30" s="121"/>
    </row>
    <row r="31" spans="1:7" ht="12.75">
      <c r="A31" s="122"/>
      <c r="B31" s="122"/>
      <c r="C31" s="133"/>
      <c r="D31" s="109"/>
      <c r="E31" s="122"/>
      <c r="F31" s="132"/>
      <c r="G31" s="132"/>
    </row>
    <row r="32" spans="1:7" ht="12.75">
      <c r="A32" s="134"/>
      <c r="B32" s="117"/>
      <c r="C32" s="118"/>
      <c r="D32" s="117"/>
      <c r="E32" s="135"/>
      <c r="F32" s="136"/>
      <c r="G32" s="114"/>
    </row>
    <row r="33" spans="1:7" ht="12.75">
      <c r="A33" s="127"/>
      <c r="B33" s="127"/>
      <c r="C33" s="128"/>
      <c r="D33" s="127"/>
      <c r="E33" s="129"/>
      <c r="F33" s="129"/>
      <c r="G33" s="114"/>
    </row>
    <row r="34" spans="1:7" ht="12.75">
      <c r="A34" s="127"/>
      <c r="B34" s="127"/>
      <c r="C34" s="128"/>
      <c r="D34" s="127"/>
      <c r="E34" s="129"/>
      <c r="F34" s="129"/>
      <c r="G34" s="114"/>
    </row>
    <row r="35" spans="1:7" ht="12.75">
      <c r="A35" s="116"/>
      <c r="B35" s="117"/>
      <c r="C35" s="118"/>
      <c r="D35" s="117"/>
      <c r="E35" s="119"/>
      <c r="F35" s="120"/>
      <c r="G35" s="121"/>
    </row>
    <row r="36" spans="1:7" ht="12.75">
      <c r="A36" s="137"/>
      <c r="B36" s="138"/>
      <c r="C36" s="139"/>
      <c r="D36" s="109"/>
      <c r="E36" s="140"/>
      <c r="F36" s="141"/>
      <c r="G36" s="142"/>
    </row>
    <row r="37" spans="1:7" ht="12.75">
      <c r="A37" s="134"/>
      <c r="B37" s="143"/>
      <c r="C37" s="144"/>
      <c r="D37" s="127"/>
      <c r="E37" s="145"/>
      <c r="F37" s="135"/>
      <c r="G37" s="114"/>
    </row>
    <row r="38" spans="1:7" ht="12.75">
      <c r="A38" s="127"/>
      <c r="B38" s="127"/>
      <c r="C38" s="128"/>
      <c r="D38" s="127"/>
      <c r="E38" s="146"/>
      <c r="F38" s="129"/>
      <c r="G38" s="114"/>
    </row>
    <row r="39" spans="1:7" ht="12.75">
      <c r="A39" s="127"/>
      <c r="B39" s="127"/>
      <c r="C39" s="128"/>
      <c r="D39" s="127"/>
      <c r="E39" s="146"/>
      <c r="F39" s="129"/>
      <c r="G39" s="114"/>
    </row>
    <row r="40" spans="1:7" ht="12.75">
      <c r="A40" s="127"/>
      <c r="B40" s="127"/>
      <c r="C40" s="128"/>
      <c r="D40" s="127"/>
      <c r="E40" s="129"/>
      <c r="F40" s="129"/>
      <c r="G40" s="114"/>
    </row>
    <row r="41" spans="1:7" ht="12.75">
      <c r="A41" s="122"/>
      <c r="B41" s="122"/>
      <c r="C41" s="133"/>
      <c r="D41" s="109"/>
      <c r="E41" s="122"/>
      <c r="F41" s="132"/>
      <c r="G41" s="132"/>
    </row>
    <row r="42" spans="1:7" ht="12.75">
      <c r="A42" s="134"/>
      <c r="B42" s="117"/>
      <c r="C42" s="118"/>
      <c r="D42" s="117"/>
      <c r="E42" s="135"/>
      <c r="F42" s="136"/>
      <c r="G42" s="114"/>
    </row>
    <row r="43" spans="1:7" ht="12.75">
      <c r="A43" s="127"/>
      <c r="B43" s="127"/>
      <c r="C43" s="128"/>
      <c r="D43" s="127"/>
      <c r="E43" s="129"/>
      <c r="F43" s="129"/>
      <c r="G43" s="114"/>
    </row>
    <row r="44" spans="1:7" ht="12.75">
      <c r="A44" s="127"/>
      <c r="B44" s="127"/>
      <c r="C44" s="128"/>
      <c r="D44" s="127"/>
      <c r="E44" s="129"/>
      <c r="F44" s="129"/>
      <c r="G44" s="114"/>
    </row>
    <row r="45" spans="1:7" ht="12.75">
      <c r="A45" s="116"/>
      <c r="B45" s="117"/>
      <c r="C45" s="118"/>
      <c r="D45" s="117"/>
      <c r="E45" s="119"/>
      <c r="F45" s="120"/>
      <c r="G45" s="121"/>
    </row>
    <row r="46" spans="1:7" ht="12.75">
      <c r="A46" s="122"/>
      <c r="B46" s="122"/>
      <c r="C46" s="133"/>
      <c r="D46" s="109"/>
      <c r="E46" s="122"/>
      <c r="F46" s="132"/>
      <c r="G46" s="132"/>
    </row>
    <row r="47" spans="1:7" ht="12.75">
      <c r="A47" s="134"/>
      <c r="B47" s="117"/>
      <c r="C47" s="118"/>
      <c r="D47" s="117"/>
      <c r="E47" s="135"/>
      <c r="F47" s="136"/>
      <c r="G47" s="114"/>
    </row>
    <row r="48" spans="1:7" ht="12.75">
      <c r="A48" s="127"/>
      <c r="B48" s="127"/>
      <c r="C48" s="128"/>
      <c r="D48" s="127"/>
      <c r="E48" s="129"/>
      <c r="F48" s="129"/>
      <c r="G48" s="114"/>
    </row>
    <row r="49" spans="1:7" ht="12.75">
      <c r="A49" s="127"/>
      <c r="B49" s="127"/>
      <c r="C49" s="128"/>
      <c r="D49" s="127"/>
      <c r="E49" s="129"/>
      <c r="F49" s="129"/>
      <c r="G49" s="114"/>
    </row>
    <row r="50" spans="1:7" ht="12.75">
      <c r="A50" s="134"/>
      <c r="B50" s="143"/>
      <c r="C50" s="147"/>
      <c r="D50" s="143"/>
      <c r="E50" s="145"/>
      <c r="F50" s="135"/>
      <c r="G50" s="148"/>
    </row>
    <row r="51" spans="1:7" ht="12.75">
      <c r="A51" s="122"/>
      <c r="B51" s="122"/>
      <c r="C51" s="133"/>
      <c r="D51" s="109"/>
      <c r="E51" s="122"/>
      <c r="F51" s="132"/>
      <c r="G51" s="132"/>
    </row>
    <row r="52" spans="1:7" ht="12.75">
      <c r="A52" s="127"/>
      <c r="B52" s="127"/>
      <c r="C52" s="128"/>
      <c r="D52" s="127"/>
      <c r="E52" s="129"/>
      <c r="F52" s="129"/>
      <c r="G52" s="114"/>
    </row>
    <row r="53" spans="1:7" ht="12.75">
      <c r="A53" s="127"/>
      <c r="B53" s="127"/>
      <c r="C53" s="128"/>
      <c r="D53" s="127"/>
      <c r="E53" s="129"/>
      <c r="F53" s="129"/>
      <c r="G53" s="114"/>
    </row>
    <row r="54" spans="1:7" ht="12.75">
      <c r="A54" s="127"/>
      <c r="B54" s="127"/>
      <c r="C54" s="128"/>
      <c r="D54" s="127"/>
      <c r="E54" s="129"/>
      <c r="F54" s="129"/>
      <c r="G54" s="114"/>
    </row>
    <row r="55" spans="1:7" ht="12.75">
      <c r="A55" s="127"/>
      <c r="B55" s="127"/>
      <c r="C55" s="128"/>
      <c r="D55" s="127"/>
      <c r="E55" s="129"/>
      <c r="F55" s="129"/>
      <c r="G55" s="114"/>
    </row>
    <row r="56" spans="1:7" ht="12.75">
      <c r="A56" s="127"/>
      <c r="B56" s="127"/>
      <c r="C56" s="128"/>
      <c r="D56" s="127"/>
      <c r="E56" s="129"/>
      <c r="F56" s="129"/>
      <c r="G56" s="114"/>
    </row>
    <row r="57" spans="1:7" ht="12.75">
      <c r="A57" s="127"/>
      <c r="B57" s="127"/>
      <c r="C57" s="128"/>
      <c r="D57" s="127"/>
      <c r="E57" s="129"/>
      <c r="F57" s="129"/>
      <c r="G57" s="114"/>
    </row>
    <row r="58" spans="1:7" ht="12.75">
      <c r="A58" s="127"/>
      <c r="B58" s="127"/>
      <c r="C58" s="128"/>
      <c r="D58" s="127"/>
      <c r="E58" s="129"/>
      <c r="F58" s="129"/>
      <c r="G58" s="114"/>
    </row>
  </sheetData>
  <sheetProtection/>
  <mergeCells count="2">
    <mergeCell ref="A3:D3"/>
    <mergeCell ref="A4:D4"/>
  </mergeCells>
  <printOptions horizontalCentered="1"/>
  <pageMargins left="0.7874015748031497" right="0.7874015748031497" top="0.7874015748031497" bottom="0.7874015748031497" header="0.31496062992125984" footer="0.31496062992125984"/>
  <pageSetup fitToHeight="0" fitToWidth="1" horizontalDpi="600" verticalDpi="600" orientation="portrait" paperSize="9" scale="9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M81"/>
  <sheetViews>
    <sheetView showGridLines="0" view="pageBreakPreview" zoomScaleSheetLayoutView="100" zoomScalePageLayoutView="0" workbookViewId="0" topLeftCell="A23">
      <selection activeCell="A45" sqref="A45"/>
    </sheetView>
  </sheetViews>
  <sheetFormatPr defaultColWidth="9.140625" defaultRowHeight="12.75"/>
  <cols>
    <col min="1" max="1" width="36.28125" style="205" customWidth="1"/>
    <col min="2" max="2" width="15.28125" style="205" bestFit="1" customWidth="1"/>
    <col min="3" max="3" width="14.57421875" style="205" customWidth="1"/>
    <col min="4" max="4" width="15.421875" style="205" customWidth="1"/>
    <col min="5" max="5" width="18.421875" style="205" bestFit="1" customWidth="1"/>
    <col min="6" max="6" width="9.00390625" style="205" bestFit="1" customWidth="1"/>
    <col min="7" max="7" width="11.00390625" style="205" customWidth="1"/>
    <col min="8" max="16384" width="9.140625" style="205" customWidth="1"/>
  </cols>
  <sheetData>
    <row r="1" spans="1:5" s="196" customFormat="1" ht="56.25" customHeight="1">
      <c r="A1" s="305"/>
      <c r="B1" s="305"/>
      <c r="C1" s="305"/>
      <c r="D1" s="305"/>
      <c r="E1" s="305"/>
    </row>
    <row r="2" spans="1:5" s="196" customFormat="1" ht="15.75">
      <c r="A2" s="197"/>
      <c r="B2" s="197"/>
      <c r="C2" s="197"/>
      <c r="D2" s="197"/>
      <c r="E2" s="197"/>
    </row>
    <row r="3" spans="1:5" s="199" customFormat="1" ht="15.75">
      <c r="A3" s="306" t="s">
        <v>375</v>
      </c>
      <c r="B3" s="306"/>
      <c r="C3" s="306"/>
      <c r="D3" s="306"/>
      <c r="E3" s="306"/>
    </row>
    <row r="4" spans="1:5" s="199" customFormat="1" ht="9" customHeight="1">
      <c r="A4" s="198"/>
      <c r="B4" s="198"/>
      <c r="C4" s="198"/>
      <c r="D4" s="198"/>
      <c r="E4" s="198"/>
    </row>
    <row r="5" spans="1:11" s="202" customFormat="1" ht="15.75" customHeight="1">
      <c r="A5" s="200" t="s">
        <v>376</v>
      </c>
      <c r="B5" s="297" t="s">
        <v>436</v>
      </c>
      <c r="C5" s="297"/>
      <c r="D5" s="297"/>
      <c r="E5" s="297"/>
      <c r="F5" s="201"/>
      <c r="G5" s="201"/>
      <c r="H5" s="201"/>
      <c r="I5" s="201"/>
      <c r="J5" s="201"/>
      <c r="K5" s="201"/>
    </row>
    <row r="6" spans="1:11" s="202" customFormat="1" ht="15.75" customHeight="1">
      <c r="A6" s="200" t="s">
        <v>377</v>
      </c>
      <c r="B6" s="297" t="s">
        <v>24</v>
      </c>
      <c r="C6" s="297"/>
      <c r="D6" s="297"/>
      <c r="E6" s="297"/>
      <c r="F6" s="201"/>
      <c r="G6" s="201"/>
      <c r="H6" s="201"/>
      <c r="I6" s="201"/>
      <c r="J6" s="201"/>
      <c r="K6" s="201"/>
    </row>
    <row r="7" spans="1:11" s="202" customFormat="1" ht="34.5" customHeight="1">
      <c r="A7" s="200" t="s">
        <v>378</v>
      </c>
      <c r="B7" s="297" t="s">
        <v>437</v>
      </c>
      <c r="C7" s="297"/>
      <c r="D7" s="297"/>
      <c r="E7" s="297"/>
      <c r="F7" s="201"/>
      <c r="G7" s="201"/>
      <c r="H7" s="201"/>
      <c r="I7" s="201"/>
      <c r="J7" s="201"/>
      <c r="K7" s="201"/>
    </row>
    <row r="8" spans="1:11" s="202" customFormat="1" ht="33" customHeight="1">
      <c r="A8" s="200" t="s">
        <v>379</v>
      </c>
      <c r="B8" s="297" t="s">
        <v>429</v>
      </c>
      <c r="C8" s="297"/>
      <c r="D8" s="297"/>
      <c r="E8" s="297"/>
      <c r="F8" s="201" t="str">
        <f>IF(B8&lt;&gt;"","OK","PREENCHER")</f>
        <v>OK</v>
      </c>
      <c r="G8" s="201"/>
      <c r="H8" s="201"/>
      <c r="I8" s="201"/>
      <c r="J8" s="201"/>
      <c r="K8" s="201"/>
    </row>
    <row r="9" spans="1:11" s="202" customFormat="1" ht="33" customHeight="1">
      <c r="A9" s="200" t="s">
        <v>381</v>
      </c>
      <c r="B9" s="296">
        <v>1</v>
      </c>
      <c r="C9" s="296"/>
      <c r="D9" s="296"/>
      <c r="E9" s="296"/>
      <c r="F9" s="201" t="str">
        <f>IF(B9&lt;&gt;"","OK","PREENCHER")</f>
        <v>OK</v>
      </c>
      <c r="G9" s="203"/>
      <c r="H9" s="201"/>
      <c r="I9" s="201"/>
      <c r="J9" s="201"/>
      <c r="K9" s="201"/>
    </row>
    <row r="10" spans="1:11" s="202" customFormat="1" ht="19.5" customHeight="1">
      <c r="A10" s="200" t="s">
        <v>382</v>
      </c>
      <c r="B10" s="297" t="s">
        <v>383</v>
      </c>
      <c r="C10" s="297"/>
      <c r="D10" s="297"/>
      <c r="E10" s="297"/>
      <c r="F10" s="201" t="str">
        <f>IF(B10&lt;&gt;"","OK","PREENCHER")</f>
        <v>OK</v>
      </c>
      <c r="G10" s="201"/>
      <c r="H10" s="201"/>
      <c r="I10" s="201"/>
      <c r="J10" s="201"/>
      <c r="K10" s="201"/>
    </row>
    <row r="11" spans="6:11" s="202" customFormat="1" ht="9" thickBot="1">
      <c r="F11" s="201"/>
      <c r="G11" s="201"/>
      <c r="H11" s="201"/>
      <c r="I11" s="201"/>
      <c r="J11" s="201"/>
      <c r="K11" s="201"/>
    </row>
    <row r="12" spans="1:11" ht="19.5" customHeight="1">
      <c r="A12" s="298" t="s">
        <v>384</v>
      </c>
      <c r="B12" s="300" t="s">
        <v>385</v>
      </c>
      <c r="C12" s="301"/>
      <c r="D12" s="302"/>
      <c r="E12" s="303" t="s">
        <v>386</v>
      </c>
      <c r="F12" s="204"/>
      <c r="G12" s="204"/>
      <c r="H12" s="204"/>
      <c r="I12" s="204"/>
      <c r="J12" s="204"/>
      <c r="K12" s="204"/>
    </row>
    <row r="13" spans="1:11" ht="36" customHeight="1" thickBot="1">
      <c r="A13" s="299"/>
      <c r="B13" s="206" t="s">
        <v>387</v>
      </c>
      <c r="C13" s="206" t="s">
        <v>388</v>
      </c>
      <c r="D13" s="207" t="s">
        <v>389</v>
      </c>
      <c r="E13" s="304"/>
      <c r="F13" s="204"/>
      <c r="G13" s="208"/>
      <c r="H13" s="208"/>
      <c r="I13" s="208"/>
      <c r="J13" s="204"/>
      <c r="K13" s="204"/>
    </row>
    <row r="14" spans="1:11" ht="15.75">
      <c r="A14" s="209" t="s">
        <v>390</v>
      </c>
      <c r="B14" s="210">
        <f>IF(ISERROR(VLOOKUP($B$8,'Base dados - TCU 2622_2013'!$A$7:$V$14,2,)),"",VLOOKUP($B$8,'Base dados - TCU 2622_2013'!$A$7:$V$14,2,))</f>
        <v>3</v>
      </c>
      <c r="C14" s="210">
        <f>IF(ISERROR(VLOOKUP($B$8,'Base dados - TCU 2622_2013'!$A$7:$V$14,3,)),"",VLOOKUP($B$8,'Base dados - TCU 2622_2013'!$A$7:$V$14,3,))</f>
        <v>4</v>
      </c>
      <c r="D14" s="210">
        <f>IF(ISERROR(VLOOKUP($B$8,'Base dados - TCU 2622_2013'!$A$7:$V$14,4,)),"",VLOOKUP($B$8,'Base dados - TCU 2622_2013'!$A$7:$V$14,4,))</f>
        <v>5.5</v>
      </c>
      <c r="E14" s="211">
        <v>3</v>
      </c>
      <c r="F14" s="201" t="str">
        <f>IF(AND(E14&gt;=B14,E14&lt;=D14),"OK","PREENCHER")</f>
        <v>OK</v>
      </c>
      <c r="G14" s="212"/>
      <c r="H14" s="208"/>
      <c r="I14" s="208"/>
      <c r="J14" s="204"/>
      <c r="K14" s="204"/>
    </row>
    <row r="15" spans="1:11" ht="15.75">
      <c r="A15" s="213" t="s">
        <v>391</v>
      </c>
      <c r="B15" s="210">
        <f>IF(ISERROR(VLOOKUP($B$8,'Base dados - TCU 2622_2013'!$A$7:$V$14,5,)),"",VLOOKUP($B$8,'Base dados - TCU 2622_2013'!$A$7:$V$14,5,))</f>
        <v>0.8</v>
      </c>
      <c r="C15" s="210">
        <f>IF(ISERROR(VLOOKUP($B$8,'Base dados - TCU 2622_2013'!$A$7:$V$14,6,)),"",VLOOKUP($B$8,'Base dados - TCU 2622_2013'!$A$7:$V$14,6,))</f>
        <v>0.8</v>
      </c>
      <c r="D15" s="210">
        <f>IF(ISERROR(VLOOKUP($B$8,'Base dados - TCU 2622_2013'!$A$7:$V$14,7,)),"",VLOOKUP($B$8,'Base dados - TCU 2622_2013'!$A$7:$V$14,7,))</f>
        <v>1</v>
      </c>
      <c r="E15" s="214">
        <v>0.8</v>
      </c>
      <c r="F15" s="201" t="str">
        <f aca="true" t="shared" si="0" ref="F15:F22">IF(AND(E15&gt;=B15,E15&lt;=D15),"OK","PREENCHER")</f>
        <v>OK</v>
      </c>
      <c r="G15" s="215"/>
      <c r="H15" s="208"/>
      <c r="I15" s="208"/>
      <c r="J15" s="204"/>
      <c r="K15" s="204"/>
    </row>
    <row r="16" spans="1:11" ht="15.75">
      <c r="A16" s="213" t="s">
        <v>392</v>
      </c>
      <c r="B16" s="210">
        <f>IF(ISERROR(VLOOKUP($B$8,'Base dados - TCU 2622_2013'!$A$7:$V$14,8,)),"",VLOOKUP($B$8,'Base dados - TCU 2622_2013'!$A$7:$V$14,8,))</f>
        <v>0.97</v>
      </c>
      <c r="C16" s="210">
        <f>IF(ISERROR(VLOOKUP($B$8,'Base dados - TCU 2622_2013'!$A$7:$V$14,6,)),"",VLOOKUP($B$8,'Base dados - TCU 2622_2013'!$A$7:$V$14,9,))</f>
        <v>1.27</v>
      </c>
      <c r="D16" s="210">
        <f>IF(ISERROR(VLOOKUP($B$8,'Base dados - TCU 2622_2013'!$A$7:$V$14,7,)),"",VLOOKUP($B$8,'Base dados - TCU 2622_2013'!$A$7:$V$14,10,))</f>
        <v>1.27</v>
      </c>
      <c r="E16" s="214">
        <v>0.97</v>
      </c>
      <c r="F16" s="201" t="str">
        <f t="shared" si="0"/>
        <v>OK</v>
      </c>
      <c r="G16" s="215"/>
      <c r="H16" s="208"/>
      <c r="I16" s="208"/>
      <c r="J16" s="204"/>
      <c r="K16" s="204"/>
    </row>
    <row r="17" spans="1:11" ht="15.75">
      <c r="A17" s="209" t="s">
        <v>393</v>
      </c>
      <c r="B17" s="210">
        <f>IF(ISERROR(VLOOKUP($B$8,'Base dados - TCU 2622_2013'!$A$7:$V$14,11,)),"",VLOOKUP($B$8,'Base dados - TCU 2622_2013'!$A$7:$V$14,11,))</f>
        <v>0.59</v>
      </c>
      <c r="C17" s="210">
        <f>IF(ISERROR(VLOOKUP($B$8,'Base dados - TCU 2622_2013'!$A$7:$V$14,12,)),"",VLOOKUP($B$8,'Base dados - TCU 2622_2013'!$A$7:$V$14,12,))</f>
        <v>1.23</v>
      </c>
      <c r="D17" s="210">
        <f>IF(ISERROR(VLOOKUP($B$8,'Base dados - TCU 2622_2013'!$A$7:$V$14,13,)),"",VLOOKUP($B$8,'Base dados - TCU 2622_2013'!$A$7:$V$14,13,))</f>
        <v>1.39</v>
      </c>
      <c r="E17" s="214">
        <v>0.59</v>
      </c>
      <c r="F17" s="201" t="str">
        <f t="shared" si="0"/>
        <v>OK</v>
      </c>
      <c r="G17" s="215"/>
      <c r="H17" s="208"/>
      <c r="I17" s="208"/>
      <c r="J17" s="204"/>
      <c r="K17" s="204"/>
    </row>
    <row r="18" spans="1:11" ht="15.75">
      <c r="A18" s="209" t="s">
        <v>394</v>
      </c>
      <c r="B18" s="210">
        <f>IF(ISERROR(VLOOKUP($B$8,'Base dados - TCU 2622_2013'!$A$7:$V$14,14,)),"",VLOOKUP($B$8,'Base dados - TCU 2622_2013'!$A$7:$V$14,14,))</f>
        <v>6.16</v>
      </c>
      <c r="C18" s="210">
        <f>IF(ISERROR(VLOOKUP($B$8,'Base dados - TCU 2622_2013'!$A$7:$V$14,15,)),"",VLOOKUP($B$8,'Base dados - TCU 2622_2013'!$A$7:$V$14,15,))</f>
        <v>7.4</v>
      </c>
      <c r="D18" s="210">
        <f>IF(ISERROR(VLOOKUP($B$8,'Base dados - TCU 2622_2013'!$A$7:$V$14,16,)),"",VLOOKUP($B$8,'Base dados - TCU 2622_2013'!$A$7:$V$14,16,))</f>
        <v>8.96</v>
      </c>
      <c r="E18" s="214">
        <v>6.16</v>
      </c>
      <c r="F18" s="201" t="str">
        <f t="shared" si="0"/>
        <v>OK</v>
      </c>
      <c r="G18" s="215"/>
      <c r="H18" s="208"/>
      <c r="I18" s="208"/>
      <c r="J18" s="204"/>
      <c r="K18" s="204"/>
    </row>
    <row r="19" spans="1:11" ht="15.75">
      <c r="A19" s="209" t="s">
        <v>395</v>
      </c>
      <c r="B19" s="210">
        <f>IF(ISERROR(VLOOKUP($B$8,'Base dados - TCU 2622_2013'!$A$7:$V$14,17,)),"",VLOOKUP($B$8,'Base dados - TCU 2622_2013'!$A$7:$V$14,17,))</f>
        <v>3</v>
      </c>
      <c r="C19" s="210">
        <f>IF(ISERROR(VLOOKUP($B$8,'Base dados - TCU 2622_2013'!$A$7:$V$14,17,)),"",VLOOKUP($B$8,'Base dados - TCU 2622_2013'!$A$7:$V$14,17,))</f>
        <v>3</v>
      </c>
      <c r="D19" s="210">
        <f>IF(ISERROR(VLOOKUP($B$8,'Base dados - TCU 2622_2013'!$A$7:$V$14,17,)),"",VLOOKUP($B$8,'Base dados - TCU 2622_2013'!$A$7:$V$14,17,))</f>
        <v>3</v>
      </c>
      <c r="E19" s="214">
        <v>3</v>
      </c>
      <c r="F19" s="201" t="str">
        <f t="shared" si="0"/>
        <v>OK</v>
      </c>
      <c r="G19" s="208"/>
      <c r="H19" s="208"/>
      <c r="I19" s="208"/>
      <c r="J19" s="204"/>
      <c r="K19" s="204"/>
    </row>
    <row r="20" spans="1:11" ht="15.75">
      <c r="A20" s="209" t="s">
        <v>396</v>
      </c>
      <c r="B20" s="210">
        <f>IF(ISERROR(VLOOKUP($B$8,'Base dados - TCU 2622_2013'!$A$7:$V$14,18,)),"",VLOOKUP($B$8,'Base dados - TCU 2622_2013'!$A$7:$V$14,18,))</f>
        <v>0.65</v>
      </c>
      <c r="C20" s="210">
        <f>IF(ISERROR(VLOOKUP($B$8,'Base dados - TCU 2622_2013'!$A$7:$V$14,18,)),"",VLOOKUP($B$8,'Base dados - TCU 2622_2013'!$A$7:$V$14,18,))</f>
        <v>0.65</v>
      </c>
      <c r="D20" s="210">
        <f>IF(ISERROR(VLOOKUP($B$8,'Base dados - TCU 2622_2013'!$A$7:$V$14,18,)),"",VLOOKUP($B$8,'Base dados - TCU 2622_2013'!$A$7:$V$14,18,))</f>
        <v>0.65</v>
      </c>
      <c r="E20" s="214">
        <v>0.65</v>
      </c>
      <c r="F20" s="201" t="str">
        <f t="shared" si="0"/>
        <v>OK</v>
      </c>
      <c r="G20" s="208"/>
      <c r="H20" s="208"/>
      <c r="I20" s="208"/>
      <c r="J20" s="204"/>
      <c r="K20" s="204"/>
    </row>
    <row r="21" spans="1:11" ht="15.75">
      <c r="A21" s="209" t="s">
        <v>397</v>
      </c>
      <c r="B21" s="210">
        <f>IF(ISERROR(VLOOKUP($B$8,'Base dados - TCU 2622_2013'!$A$7:$V$14,19,)),"",VLOOKUP($B$8,'Base dados - TCU 2622_2013'!$A$7:$V$14,19,))</f>
        <v>2</v>
      </c>
      <c r="C21" s="210">
        <f>IF(ISERROR(VLOOKUP($B$8,'Base dados - TCU 2622_2013'!$A$7:$V$14,20,)),"",VLOOKUP($B$8,'Base dados - TCU 2622_2013'!$A$7:$V$14,20,))</f>
        <v>3.5</v>
      </c>
      <c r="D21" s="210">
        <f>IF(ISERROR(VLOOKUP($B$8,'Base dados - TCU 2622_2013'!$A$7:$V$14,21,)),"",VLOOKUP($B$8,'Base dados - TCU 2622_2013'!$A$7:$V$14,21,))</f>
        <v>5</v>
      </c>
      <c r="E21" s="214">
        <v>5</v>
      </c>
      <c r="F21" s="201" t="str">
        <f t="shared" si="0"/>
        <v>OK</v>
      </c>
      <c r="G21" s="216"/>
      <c r="H21" s="217"/>
      <c r="I21" s="217"/>
      <c r="J21" s="217"/>
      <c r="K21" s="204"/>
    </row>
    <row r="22" spans="1:11" ht="30" customHeight="1" thickBot="1">
      <c r="A22" s="209" t="str">
        <f>IF(B10="sim","CPRB - Alíquota 4,5% Receita Bruta (Desoneração)","")</f>
        <v>CPRB - Alíquota 4,5% Receita Bruta (Desoneração)</v>
      </c>
      <c r="B22" s="210">
        <f>IF($A$22="CPRB - Alíquota 4,5% Receita Bruta (Desoneração)",4.5,IF($B$10="","Preencher cabeçalho",0))</f>
        <v>4.5</v>
      </c>
      <c r="C22" s="210">
        <f>IF($A$22="CPRB - Alíquota 4,5% Receita Bruta (Desoneração)",4.5,IF($B$10="","Preencher cabeçalho",0))</f>
        <v>4.5</v>
      </c>
      <c r="D22" s="218">
        <f>IF($A$22="CPRB - Alíquota 4,5% Receita Bruta (Desoneração)",4.5,IF($B$10="","Preencher cabeçalho",0))</f>
        <v>4.5</v>
      </c>
      <c r="E22" s="219">
        <f>IF(B10="SIM",4.5,0)</f>
        <v>4.5</v>
      </c>
      <c r="F22" s="201" t="str">
        <f t="shared" si="0"/>
        <v>OK</v>
      </c>
      <c r="G22" s="217"/>
      <c r="H22" s="217"/>
      <c r="I22" s="217"/>
      <c r="J22" s="217"/>
      <c r="K22" s="204"/>
    </row>
    <row r="23" spans="1:11" ht="48" customHeight="1" thickBot="1">
      <c r="A23" s="220" t="s">
        <v>398</v>
      </c>
      <c r="B23" s="221">
        <f>IF($B$10="SIM",E28,"")</f>
        <v>26.575233160621757</v>
      </c>
      <c r="C23" s="221">
        <f>IF($B$10="SIM",J27,"")</f>
        <v>28.44746113989638</v>
      </c>
      <c r="D23" s="221">
        <f>IF($B$10="SIM",L27,"")</f>
        <v>31.476683937823836</v>
      </c>
      <c r="E23" s="222">
        <f>IF(B10="SIM",IF(G23&lt;12,"PREENCHER CÉLULAS RESTANTES",((((1+E14/100+E15/100+E16/100)*(1+E17/100)*(1+E18/100))/(1-((E19+E20+E21*$B$9+E22)/100))-1)*100)),"")</f>
        <v>28.81986483454233</v>
      </c>
      <c r="F23" s="204"/>
      <c r="G23" s="223">
        <f>COUNTIF(F8:F22,"OK")</f>
        <v>12</v>
      </c>
      <c r="I23" s="224"/>
      <c r="J23" s="204"/>
      <c r="K23" s="204"/>
    </row>
    <row r="24" spans="1:11" s="202" customFormat="1" ht="48.75" customHeight="1" thickBot="1">
      <c r="A24" s="220" t="s">
        <v>399</v>
      </c>
      <c r="B24" s="221">
        <f>IF(B8&lt;&gt;"",VLOOKUP($B$8,'Base dados - TCU 2622_2013'!$A$7:$Y$14,23,),"")</f>
        <v>20.34</v>
      </c>
      <c r="C24" s="221">
        <f>IF(B8&lt;&gt;"",VLOOKUP($B$8,'Base dados - TCU 2622_2013'!$A$7:$Y$14,24,),"")</f>
        <v>22.12</v>
      </c>
      <c r="D24" s="221">
        <f>IF(B8&lt;&gt;"",VLOOKUP($B$8,'Base dados - TCU 2622_2013'!$A$7:$Y$14,25,),"")</f>
        <v>25</v>
      </c>
      <c r="E24" s="222">
        <f>IF(B10="NÃO",IF(G23&lt;12,"PREENCHER CÉLULAS RESTANTES",((((1+E14/100+E15/100+E16/100)*(1+E17/100)*(1+E18/100))/(1-((E19+E20+E21*$B$9)/100))-1)*100)),"")</f>
      </c>
      <c r="F24" s="201">
        <f>IF(E26="ERRADO","BDI EXTRAPOLA A MAIS OU A MENOS OS LIMITES DO BDI ESTABELECIDOS PELO TCYU ACÓRDÃO 2622/2013","")</f>
      </c>
      <c r="G24" s="225"/>
      <c r="H24" s="225"/>
      <c r="I24" s="226"/>
      <c r="J24" s="201"/>
      <c r="K24" s="201"/>
    </row>
    <row r="25" spans="1:11" s="202" customFormat="1" ht="16.5" thickBot="1">
      <c r="A25" s="227" t="s">
        <v>400</v>
      </c>
      <c r="F25" s="201"/>
      <c r="H25" s="226"/>
      <c r="I25" s="226"/>
      <c r="J25" s="201"/>
      <c r="K25" s="201"/>
    </row>
    <row r="26" spans="1:11" s="202" customFormat="1" ht="15.75" customHeight="1" thickBot="1">
      <c r="A26" s="227" t="s">
        <v>401</v>
      </c>
      <c r="D26" s="228" t="s">
        <v>402</v>
      </c>
      <c r="E26" s="229" t="str">
        <f>IF(B10="NÃO",(IF(E24&gt;D24,"INADEQUADO",IF(E24&lt;B24,"INADEQUADO","OK"))),IF(B10="SIM",(IF(E23&gt;D23,"INADEQUADO",IF(E23&lt;B23,"INADEQUADO","OK"))),""))</f>
        <v>OK</v>
      </c>
      <c r="F26" s="230" t="s">
        <v>403</v>
      </c>
      <c r="G26" s="226"/>
      <c r="H26" s="226"/>
      <c r="I26" s="226"/>
      <c r="J26" s="201"/>
      <c r="K26" s="201"/>
    </row>
    <row r="27" spans="4:13" ht="12.75">
      <c r="D27" s="231" t="str">
        <f>IF(B10="SIM","BDI s/ desoneração:","")</f>
        <v>BDI s/ desoneração:</v>
      </c>
      <c r="E27" s="232">
        <f>IF(B10="SIM",((((1+E14/100+E15/100+E16/100)*(1+E17/100)*(1+E18/100))/(1-((E19+E20+E21*$B$9)/100))-1)*100),"")</f>
        <v>22.474058685057496</v>
      </c>
      <c r="F27" s="230" t="s">
        <v>404</v>
      </c>
      <c r="G27" s="224"/>
      <c r="I27" s="223">
        <f>VLOOKUP($B$8,'Base dados - TCU 2622_2013'!$A$7:$Y$14,23,)</f>
        <v>20.34</v>
      </c>
      <c r="J27" s="223">
        <f>((1+K27/100)*(((0.045/(0.9185-$E$21/100*$B$9))+1))-1)*100</f>
        <v>28.44746113989638</v>
      </c>
      <c r="K27" s="223">
        <f>VLOOKUP($B$8,'Base dados - TCU 2622_2013'!$A$7:$Y$14,24,)</f>
        <v>22.12</v>
      </c>
      <c r="L27" s="223">
        <f>((1+M27/100)*(((0.045/(0.9185-$E$21/100*$B$9))+1))-1)*100</f>
        <v>31.476683937823836</v>
      </c>
      <c r="M27" s="223">
        <f>VLOOKUP($B$8,'Base dados - TCU 2622_2013'!$A$7:$Y$14,25,)</f>
        <v>25</v>
      </c>
    </row>
    <row r="28" spans="1:13" ht="15.75">
      <c r="A28" s="287" t="s">
        <v>405</v>
      </c>
      <c r="B28" s="287"/>
      <c r="C28" s="287"/>
      <c r="D28" s="287"/>
      <c r="E28" s="233">
        <f>((1+I27/100)*(((0.045/(0.9185-$E$21/100*$B$9))+1))-1)*100</f>
        <v>26.575233160621757</v>
      </c>
      <c r="F28" s="226"/>
      <c r="G28" s="204"/>
      <c r="I28" s="223"/>
      <c r="J28" s="223">
        <f>((1+K27/100)*(0.9635-$E$21*$B$9/100)/(0.9435-$E$22*$B$9/100)-1)*100</f>
        <v>24.158731218697827</v>
      </c>
      <c r="K28" s="223"/>
      <c r="L28" s="223">
        <f>((1+M27/100)*(0.9635-$E$21*$B$9/100)/(0.9435-$E$22*$B$9/100)-1)*100</f>
        <v>27.086811352253747</v>
      </c>
      <c r="M28" s="223"/>
    </row>
    <row r="29" spans="5:12" ht="12.75">
      <c r="E29" s="233">
        <f>((1+I27/100)*(0.9635-$E$21*$B$9/100)/(0.9185-$E$22*$B$9/100)-1)*100</f>
        <v>25.85070406410992</v>
      </c>
      <c r="F29" s="226"/>
      <c r="G29" s="204"/>
      <c r="H29" s="204"/>
      <c r="I29" s="204"/>
      <c r="J29" s="204"/>
      <c r="K29" s="204"/>
      <c r="L29" s="204"/>
    </row>
    <row r="30" ht="12.75">
      <c r="F30" s="204"/>
    </row>
    <row r="31" ht="12.75">
      <c r="F31" s="204"/>
    </row>
    <row r="32" ht="12.75">
      <c r="F32" s="204"/>
    </row>
    <row r="33" spans="1:11" ht="15">
      <c r="A33" s="234" t="s">
        <v>406</v>
      </c>
      <c r="F33" s="204"/>
      <c r="G33" s="204"/>
      <c r="H33" s="204"/>
      <c r="I33" s="204"/>
      <c r="J33" s="204"/>
      <c r="K33" s="204"/>
    </row>
    <row r="34" spans="1:11" ht="15">
      <c r="A34" s="292" t="s">
        <v>407</v>
      </c>
      <c r="B34" s="292"/>
      <c r="C34" s="292"/>
      <c r="D34" s="292"/>
      <c r="F34" s="204"/>
      <c r="G34" s="204"/>
      <c r="H34" s="204"/>
      <c r="I34" s="204"/>
      <c r="J34" s="204"/>
      <c r="K34" s="204"/>
    </row>
    <row r="35" spans="1:11" ht="15">
      <c r="A35" s="292" t="s">
        <v>408</v>
      </c>
      <c r="B35" s="292"/>
      <c r="C35" s="292"/>
      <c r="D35" s="292"/>
      <c r="F35" s="204"/>
      <c r="G35" s="204"/>
      <c r="H35" s="204"/>
      <c r="I35" s="204"/>
      <c r="J35" s="204"/>
      <c r="K35" s="204"/>
    </row>
    <row r="36" spans="1:11" ht="15">
      <c r="A36" s="292" t="s">
        <v>409</v>
      </c>
      <c r="B36" s="292"/>
      <c r="C36" s="292"/>
      <c r="D36" s="292"/>
      <c r="F36" s="204"/>
      <c r="G36" s="204"/>
      <c r="H36" s="204"/>
      <c r="I36" s="204"/>
      <c r="J36" s="204"/>
      <c r="K36" s="204"/>
    </row>
    <row r="37" spans="1:11" ht="15">
      <c r="A37" s="292" t="s">
        <v>410</v>
      </c>
      <c r="B37" s="292"/>
      <c r="C37" s="292"/>
      <c r="D37" s="292"/>
      <c r="E37" s="292"/>
      <c r="F37" s="204"/>
      <c r="H37" s="204"/>
      <c r="I37" s="204"/>
      <c r="J37" s="204"/>
      <c r="K37" s="204"/>
    </row>
    <row r="38" spans="1:11" ht="15">
      <c r="A38" s="292" t="s">
        <v>411</v>
      </c>
      <c r="B38" s="292"/>
      <c r="C38" s="292"/>
      <c r="D38" s="292"/>
      <c r="F38" s="204"/>
      <c r="G38" s="204"/>
      <c r="H38" s="204"/>
      <c r="I38" s="204"/>
      <c r="J38" s="204"/>
      <c r="K38" s="204"/>
    </row>
    <row r="39" spans="1:11" ht="15">
      <c r="A39" s="235"/>
      <c r="B39" s="235"/>
      <c r="C39" s="235"/>
      <c r="D39" s="235"/>
      <c r="F39" s="204"/>
      <c r="G39" s="204"/>
      <c r="H39" s="204"/>
      <c r="I39" s="204"/>
      <c r="J39" s="204"/>
      <c r="K39" s="204"/>
    </row>
    <row r="40" spans="1:11" ht="68.25" customHeight="1">
      <c r="A40" s="293" t="str">
        <f>CONCATENATE("Declaro para os devidos fins que, conforme legislação tributária municipal, a base de cálculo do ISS para ",B8," é de ",B9*100,"%, com a respectiva alíquota de ",E21,"%. Declaramos ainda que adotamos orçamento ",IF(B10="SIM","Com Desoneração",IF(B10="NÃO","Sem Desoneração",""))," e que esta é a alternativa mais adequada para a Administração Pública.")</f>
        <v>Declaro para os devidos fins que, conforme legislação tributária municipal, a base de cálculo do ISS para Construção de Edifícios e Reformas (Quadras, unidades habitacionais, escolas, restaurantes, etc) é de 100%, com a respectiva alíquota de 5%. Declaramos ainda que adotamos orçamento Com Desoneração e que esta é a alternativa mais adequada para a Administração Pública.</v>
      </c>
      <c r="B40" s="294"/>
      <c r="C40" s="294"/>
      <c r="D40" s="294"/>
      <c r="E40" s="295"/>
      <c r="F40" s="204"/>
      <c r="G40" s="204"/>
      <c r="H40" s="204"/>
      <c r="I40" s="204"/>
      <c r="J40" s="204"/>
      <c r="K40" s="204"/>
    </row>
    <row r="41" spans="1:11" ht="15">
      <c r="A41" s="235"/>
      <c r="B41" s="235"/>
      <c r="C41" s="235"/>
      <c r="D41" s="235"/>
      <c r="F41" s="204"/>
      <c r="G41" s="204"/>
      <c r="H41" s="204"/>
      <c r="I41" s="204"/>
      <c r="J41" s="204"/>
      <c r="K41" s="204"/>
    </row>
    <row r="42" spans="1:11" ht="15">
      <c r="A42" s="236"/>
      <c r="B42" s="235"/>
      <c r="C42" s="235"/>
      <c r="D42" s="235"/>
      <c r="F42" s="204"/>
      <c r="G42" s="204"/>
      <c r="H42" s="204"/>
      <c r="I42" s="204"/>
      <c r="J42" s="204"/>
      <c r="K42" s="204"/>
    </row>
    <row r="43" spans="1:11" ht="15">
      <c r="A43" s="235"/>
      <c r="B43" s="235"/>
      <c r="C43" s="235"/>
      <c r="D43" s="235"/>
      <c r="F43" s="204"/>
      <c r="G43" s="204"/>
      <c r="H43" s="204"/>
      <c r="I43" s="204"/>
      <c r="J43" s="204"/>
      <c r="K43" s="204"/>
    </row>
    <row r="44" spans="1:11" ht="15">
      <c r="A44" s="237"/>
      <c r="B44" s="235"/>
      <c r="C44" s="288"/>
      <c r="D44" s="288"/>
      <c r="E44" s="288"/>
      <c r="F44" s="204"/>
      <c r="G44" s="204"/>
      <c r="H44" s="204"/>
      <c r="I44" s="204"/>
      <c r="J44" s="204"/>
      <c r="K44" s="204"/>
    </row>
    <row r="45" spans="1:11" ht="15">
      <c r="A45" s="236" t="s">
        <v>441</v>
      </c>
      <c r="B45" s="235"/>
      <c r="C45" s="238" t="s">
        <v>412</v>
      </c>
      <c r="D45" s="289" t="s">
        <v>438</v>
      </c>
      <c r="E45" s="289"/>
      <c r="F45" s="204"/>
      <c r="G45" s="204"/>
      <c r="H45" s="204"/>
      <c r="I45" s="204"/>
      <c r="J45" s="204"/>
      <c r="K45" s="204"/>
    </row>
    <row r="46" spans="1:11" ht="15">
      <c r="A46" s="236" t="s">
        <v>440</v>
      </c>
      <c r="B46" s="235"/>
      <c r="C46" s="239" t="s">
        <v>413</v>
      </c>
      <c r="D46" s="290" t="s">
        <v>439</v>
      </c>
      <c r="E46" s="290"/>
      <c r="F46" s="204"/>
      <c r="G46" s="204"/>
      <c r="H46" s="204"/>
      <c r="I46" s="204"/>
      <c r="J46" s="204"/>
      <c r="K46" s="204"/>
    </row>
    <row r="47" spans="1:11" ht="15">
      <c r="A47" s="235"/>
      <c r="B47" s="235"/>
      <c r="C47" s="235"/>
      <c r="D47" s="235"/>
      <c r="F47" s="204"/>
      <c r="G47" s="204"/>
      <c r="H47" s="204"/>
      <c r="I47" s="204"/>
      <c r="J47" s="204"/>
      <c r="K47" s="204"/>
    </row>
    <row r="48" spans="1:5" ht="12.75">
      <c r="A48" s="240"/>
      <c r="B48" s="240"/>
      <c r="C48" s="240"/>
      <c r="D48" s="240"/>
      <c r="E48" s="240"/>
    </row>
    <row r="49" spans="1:5" ht="25.5" customHeight="1">
      <c r="A49" s="291"/>
      <c r="B49" s="291"/>
      <c r="C49" s="291"/>
      <c r="D49" s="291"/>
      <c r="E49" s="291"/>
    </row>
    <row r="50" spans="1:5" ht="25.5" customHeight="1">
      <c r="A50" s="241"/>
      <c r="B50" s="241"/>
      <c r="C50" s="241"/>
      <c r="D50" s="241"/>
      <c r="E50" s="241"/>
    </row>
    <row r="51" spans="1:5" ht="25.5" customHeight="1">
      <c r="A51" s="291"/>
      <c r="B51" s="291"/>
      <c r="C51" s="291"/>
      <c r="D51" s="291"/>
      <c r="E51" s="291"/>
    </row>
    <row r="52" spans="1:5" s="243" customFormat="1" ht="12.75">
      <c r="A52" s="242"/>
      <c r="B52" s="242"/>
      <c r="C52" s="242"/>
      <c r="D52" s="242"/>
      <c r="E52" s="242"/>
    </row>
    <row r="53" spans="1:5" s="245" customFormat="1" ht="15.75">
      <c r="A53" s="244"/>
      <c r="B53" s="242"/>
      <c r="C53" s="242"/>
      <c r="D53" s="242"/>
      <c r="E53" s="242"/>
    </row>
    <row r="54" spans="1:5" s="247" customFormat="1" ht="8.25">
      <c r="A54" s="246"/>
      <c r="B54" s="246"/>
      <c r="C54" s="246"/>
      <c r="D54" s="246"/>
      <c r="E54" s="246"/>
    </row>
    <row r="55" spans="1:5" s="245" customFormat="1" ht="16.5" customHeight="1">
      <c r="A55" s="285"/>
      <c r="B55" s="285"/>
      <c r="C55" s="285"/>
      <c r="D55" s="285"/>
      <c r="E55" s="248"/>
    </row>
    <row r="56" spans="1:5" s="245" customFormat="1" ht="16.5" customHeight="1">
      <c r="A56" s="285"/>
      <c r="B56" s="286"/>
      <c r="C56" s="286"/>
      <c r="D56" s="286"/>
      <c r="E56" s="248"/>
    </row>
    <row r="57" spans="1:5" s="245" customFormat="1" ht="15.75">
      <c r="A57" s="285"/>
      <c r="B57" s="249"/>
      <c r="C57" s="249"/>
      <c r="D57" s="249"/>
      <c r="E57" s="248"/>
    </row>
    <row r="58" spans="1:4" s="245" customFormat="1" ht="15.75">
      <c r="A58" s="250"/>
      <c r="B58" s="251"/>
      <c r="C58" s="251"/>
      <c r="D58" s="251"/>
    </row>
    <row r="59" spans="1:4" s="245" customFormat="1" ht="15.75">
      <c r="A59" s="250"/>
      <c r="B59" s="251"/>
      <c r="C59" s="251"/>
      <c r="D59" s="251"/>
    </row>
    <row r="60" spans="1:4" s="245" customFormat="1" ht="15.75">
      <c r="A60" s="250"/>
      <c r="B60" s="251"/>
      <c r="C60" s="251"/>
      <c r="D60" s="251"/>
    </row>
    <row r="61" spans="1:4" s="245" customFormat="1" ht="15.75">
      <c r="A61" s="250"/>
      <c r="B61" s="251"/>
      <c r="C61" s="251"/>
      <c r="D61" s="251"/>
    </row>
    <row r="62" spans="1:4" s="245" customFormat="1" ht="15.75">
      <c r="A62" s="250"/>
      <c r="B62" s="251"/>
      <c r="C62" s="251"/>
      <c r="D62" s="251"/>
    </row>
    <row r="63" spans="1:4" s="245" customFormat="1" ht="15.75">
      <c r="A63" s="252"/>
      <c r="B63" s="253"/>
      <c r="C63" s="253"/>
      <c r="D63" s="253"/>
    </row>
    <row r="64" spans="1:4" s="245" customFormat="1" ht="15.75">
      <c r="A64" s="250"/>
      <c r="B64" s="251"/>
      <c r="C64" s="251"/>
      <c r="D64" s="251"/>
    </row>
    <row r="65" spans="1:4" s="245" customFormat="1" ht="15.75">
      <c r="A65" s="250"/>
      <c r="B65" s="251"/>
      <c r="C65" s="251"/>
      <c r="D65" s="251"/>
    </row>
    <row r="66" spans="1:4" s="245" customFormat="1" ht="15.75">
      <c r="A66" s="250"/>
      <c r="B66" s="251"/>
      <c r="C66" s="251"/>
      <c r="D66" s="251"/>
    </row>
    <row r="67" spans="1:4" s="245" customFormat="1" ht="15.75">
      <c r="A67" s="252"/>
      <c r="B67" s="253"/>
      <c r="C67" s="253"/>
      <c r="D67" s="253"/>
    </row>
    <row r="68" s="247" customFormat="1" ht="8.25"/>
    <row r="69" spans="1:4" s="245" customFormat="1" ht="15.75">
      <c r="A69" s="287"/>
      <c r="B69" s="287"/>
      <c r="C69" s="287"/>
      <c r="D69" s="287"/>
    </row>
    <row r="70" s="245" customFormat="1" ht="12.75"/>
    <row r="71" s="245" customFormat="1" ht="12.75"/>
    <row r="72" s="245" customFormat="1" ht="12.75"/>
    <row r="73" s="245" customFormat="1" ht="12.75"/>
    <row r="74" s="245" customFormat="1" ht="15">
      <c r="A74" s="254"/>
    </row>
    <row r="75" spans="1:4" s="245" customFormat="1" ht="15">
      <c r="A75" s="284"/>
      <c r="B75" s="284"/>
      <c r="C75" s="284"/>
      <c r="D75" s="284"/>
    </row>
    <row r="76" spans="1:4" s="245" customFormat="1" ht="15">
      <c r="A76" s="284"/>
      <c r="B76" s="284"/>
      <c r="C76" s="284"/>
      <c r="D76" s="284"/>
    </row>
    <row r="77" spans="1:4" s="245" customFormat="1" ht="15">
      <c r="A77" s="284"/>
      <c r="B77" s="284"/>
      <c r="C77" s="284"/>
      <c r="D77" s="284"/>
    </row>
    <row r="78" spans="1:4" s="245" customFormat="1" ht="15">
      <c r="A78" s="284"/>
      <c r="B78" s="284"/>
      <c r="C78" s="284"/>
      <c r="D78" s="284"/>
    </row>
    <row r="79" spans="1:4" s="245" customFormat="1" ht="15">
      <c r="A79" s="284"/>
      <c r="B79" s="284"/>
      <c r="C79" s="284"/>
      <c r="D79" s="284"/>
    </row>
    <row r="80" spans="1:4" s="245" customFormat="1" ht="15">
      <c r="A80" s="284"/>
      <c r="B80" s="284"/>
      <c r="C80" s="284"/>
      <c r="D80" s="284"/>
    </row>
    <row r="81" spans="1:4" s="245" customFormat="1" ht="15">
      <c r="A81" s="284"/>
      <c r="B81" s="284"/>
      <c r="C81" s="284"/>
      <c r="D81" s="284"/>
    </row>
    <row r="82" s="245" customFormat="1" ht="12.75"/>
    <row r="83" s="245" customFormat="1" ht="12.75"/>
    <row r="84" s="245" customFormat="1" ht="12.75"/>
    <row r="85" s="245" customFormat="1" ht="12.75"/>
    <row r="86" s="245" customFormat="1" ht="12.75"/>
    <row r="87" s="245" customFormat="1" ht="12.75"/>
    <row r="88" s="245" customFormat="1" ht="12.75"/>
    <row r="89" s="245" customFormat="1" ht="12.75"/>
    <row r="90" s="245" customFormat="1" ht="12.75"/>
    <row r="91" s="245" customFormat="1" ht="12.75"/>
    <row r="92" s="245" customFormat="1" ht="12.75"/>
    <row r="93" s="245" customFormat="1" ht="12.75"/>
    <row r="94" s="245" customFormat="1" ht="12.75"/>
    <row r="95" s="245" customFormat="1" ht="12.75"/>
    <row r="96" s="245" customFormat="1" ht="12.75"/>
    <row r="97" s="245" customFormat="1" ht="12.75"/>
    <row r="98" s="245" customFormat="1" ht="12.75"/>
    <row r="99" s="245" customFormat="1" ht="12.75"/>
    <row r="100" s="245" customFormat="1" ht="12.75"/>
    <row r="101" s="245" customFormat="1" ht="12.75"/>
    <row r="102" s="245" customFormat="1" ht="12.75"/>
    <row r="103" s="245" customFormat="1" ht="12.75"/>
    <row r="104" s="245" customFormat="1" ht="12.75"/>
    <row r="105" s="245" customFormat="1" ht="12.75"/>
    <row r="106" s="245" customFormat="1" ht="12.75"/>
    <row r="107" s="245" customFormat="1" ht="12.75"/>
    <row r="108" s="245" customFormat="1" ht="12.75"/>
    <row r="109" s="245" customFormat="1" ht="12.75"/>
    <row r="110" s="245" customFormat="1" ht="12.75"/>
    <row r="111" s="245" customFormat="1" ht="12.75"/>
    <row r="112" s="245" customFormat="1" ht="12.75"/>
    <row r="113" s="245" customFormat="1" ht="12.75"/>
    <row r="114" s="245" customFormat="1" ht="12.75"/>
    <row r="115" s="245" customFormat="1" ht="12.75"/>
    <row r="116" s="245" customFormat="1" ht="12.75"/>
    <row r="117" s="245" customFormat="1" ht="12.75"/>
    <row r="118" s="245" customFormat="1" ht="12.75"/>
    <row r="119" s="245" customFormat="1" ht="12.75"/>
    <row r="120" s="245" customFormat="1" ht="12.75"/>
    <row r="121" s="245" customFormat="1" ht="12.75"/>
    <row r="122" s="245" customFormat="1" ht="12.75"/>
    <row r="123" s="245" customFormat="1" ht="12.75"/>
    <row r="124" s="245" customFormat="1" ht="12.75"/>
    <row r="125" s="245" customFormat="1" ht="12.75"/>
    <row r="126" s="245" customFormat="1" ht="12.75"/>
    <row r="127" s="245" customFormat="1" ht="12.75"/>
    <row r="128" s="245" customFormat="1" ht="12.75"/>
    <row r="129" s="245" customFormat="1" ht="12.75"/>
    <row r="130" s="245" customFormat="1" ht="12.75"/>
    <row r="131" s="245" customFormat="1" ht="12.75"/>
    <row r="132" s="245" customFormat="1" ht="12.75"/>
    <row r="133" s="245" customFormat="1" ht="12.75"/>
    <row r="134" s="245" customFormat="1" ht="12.75"/>
    <row r="135" s="245" customFormat="1" ht="12.75"/>
    <row r="136" s="245" customFormat="1" ht="12.75"/>
    <row r="137" s="245" customFormat="1" ht="12.75"/>
    <row r="138" s="245" customFormat="1" ht="12.75"/>
    <row r="139" s="245" customFormat="1" ht="12.75"/>
    <row r="140" s="245" customFormat="1" ht="12.75"/>
    <row r="141" s="245" customFormat="1" ht="12.75"/>
    <row r="142" s="245" customFormat="1" ht="12.75"/>
    <row r="143" s="245" customFormat="1" ht="12.75"/>
    <row r="144" s="245" customFormat="1" ht="12.75"/>
    <row r="145" s="245" customFormat="1" ht="12.75"/>
    <row r="146" s="245" customFormat="1" ht="12.75"/>
    <row r="147" s="245" customFormat="1" ht="12.75"/>
    <row r="148" s="245" customFormat="1" ht="12.75"/>
    <row r="149" s="245" customFormat="1" ht="12.75"/>
    <row r="150" s="245" customFormat="1" ht="12.75"/>
    <row r="151" s="245" customFormat="1" ht="12.75"/>
    <row r="152" s="245" customFormat="1" ht="12.75"/>
    <row r="153" s="245" customFormat="1" ht="12.75"/>
    <row r="154" s="245" customFormat="1" ht="12.75"/>
    <row r="155" s="245" customFormat="1" ht="12.75"/>
    <row r="156" s="245" customFormat="1" ht="12.75"/>
  </sheetData>
  <sheetProtection password="D921" sheet="1" formatCells="0" formatColumns="0" formatRows="0" insertColumns="0" insertRows="0" insertHyperlinks="0" deleteColumns="0" deleteRows="0" selectLockedCells="1" sort="0" autoFilter="0" pivotTables="0"/>
  <mergeCells count="34">
    <mergeCell ref="A1:E1"/>
    <mergeCell ref="A3:E3"/>
    <mergeCell ref="B5:E5"/>
    <mergeCell ref="B6:E6"/>
    <mergeCell ref="B7:E7"/>
    <mergeCell ref="B8:E8"/>
    <mergeCell ref="B9:E9"/>
    <mergeCell ref="B10:E10"/>
    <mergeCell ref="A12:A13"/>
    <mergeCell ref="B12:D12"/>
    <mergeCell ref="E12:E13"/>
    <mergeCell ref="A28:D28"/>
    <mergeCell ref="A34:D34"/>
    <mergeCell ref="A35:D35"/>
    <mergeCell ref="A36:D36"/>
    <mergeCell ref="A37:E37"/>
    <mergeCell ref="A38:D38"/>
    <mergeCell ref="A40:E40"/>
    <mergeCell ref="C44:E44"/>
    <mergeCell ref="D45:E45"/>
    <mergeCell ref="D46:E46"/>
    <mergeCell ref="A49:E49"/>
    <mergeCell ref="A51:E51"/>
    <mergeCell ref="A55:D55"/>
    <mergeCell ref="A78:D78"/>
    <mergeCell ref="A79:D79"/>
    <mergeCell ref="A80:D80"/>
    <mergeCell ref="A81:D81"/>
    <mergeCell ref="A56:A57"/>
    <mergeCell ref="B56:D56"/>
    <mergeCell ref="A69:D69"/>
    <mergeCell ref="A75:D75"/>
    <mergeCell ref="A76:D76"/>
    <mergeCell ref="A77:D77"/>
  </mergeCells>
  <conditionalFormatting sqref="E26">
    <cfRule type="cellIs" priority="1" dxfId="1" operator="equal" stopIfTrue="1">
      <formula>"INADEQUADO"</formula>
    </cfRule>
    <cfRule type="cellIs" priority="2" dxfId="0" operator="equal" stopIfTrue="1">
      <formula>"OK"</formula>
    </cfRule>
  </conditionalFormatting>
  <dataValidations count="6">
    <dataValidation type="list" allowBlank="1" showInputMessage="1" showErrorMessage="1" errorTitle="ERRO" error="Digitar SIM ou NÃO!" sqref="B10:E10">
      <formula1>sigla_sn</formula1>
    </dataValidation>
    <dataValidation type="decimal" allowBlank="1" showInputMessage="1" showErrorMessage="1" promptTitle="COMO PREENCHER:" prompt="- DE 0% A 100% CONFORME APLICADO PELA PREFEITURA NA NOTA PARA MÃO DE OBRA!" errorTitle="ERRO" error="Digite a % da Nota em que se incide o ISS" sqref="B9:E9">
      <formula1>0</formula1>
      <formula2>1</formula2>
    </dataValidation>
    <dataValidation type="list" allowBlank="1" showInputMessage="1" showErrorMessage="1" errorTitle="ERRO" error="ESCOLHA ENTRE OS TIPOS DE OBRA ESPECIFICADOS !" sqref="B8:E8">
      <formula1>sigla_obras</formula1>
    </dataValidation>
    <dataValidation errorStyle="warning" allowBlank="1" showInputMessage="1" showErrorMessage="1" promptTitle="NOTE:" prompt="&lt;=== ADEQUAR PARA OS LIMITES DO BDI ESTABELECIDOS CONFORME TCU ACÓRDÃO 2622/2013 !" sqref="E26"/>
    <dataValidation type="decimal" allowBlank="1" showInputMessage="1" showErrorMessage="1" promptTitle="COMO PREENCHER:" prompt="- SE ONERADO: 0%&#10;&#10;- SE DESONERADO: ALÍQUOTA DE 4,5% DA RECEITA BRUTA" errorTitle="ERRO" error="- SE ONERADO = 0%&#10;&#10;- SE DESONERADO = ALÍQUOTA DE 4,5% DA RECEITA BRUTA" sqref="E22">
      <formula1>B22</formula1>
      <formula2>D22</formula2>
    </dataValidation>
    <dataValidation type="decimal" allowBlank="1" showInputMessage="1" showErrorMessage="1" errorTitle="ERRO" error="O VALOR ESTÁ FORA DOS LIMITES ESTABELECIDOS PELO TCU ACÓRDÃO 2622/2013 !" sqref="E14:E21">
      <formula1>B14</formula1>
      <formula2>D14</formula2>
    </dataValidation>
  </dataValidation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83" r:id="rId2"/>
  <headerFooter alignWithMargins="0">
    <oddFooter>&amp;R&amp;P de &amp;N</oddFooter>
  </headerFooter>
  <drawing r:id="rId1"/>
</worksheet>
</file>

<file path=xl/worksheets/sheet6.xml><?xml version="1.0" encoding="utf-8"?>
<worksheet xmlns="http://schemas.openxmlformats.org/spreadsheetml/2006/main" xmlns:r="http://schemas.openxmlformats.org/officeDocument/2006/relationships">
  <dimension ref="A1:Y18"/>
  <sheetViews>
    <sheetView zoomScale="70" zoomScaleNormal="70" zoomScalePageLayoutView="0" workbookViewId="0" topLeftCell="A1">
      <selection activeCell="A42" sqref="A42"/>
    </sheetView>
  </sheetViews>
  <sheetFormatPr defaultColWidth="9.140625" defaultRowHeight="12.75"/>
  <cols>
    <col min="1" max="1" width="84.8515625" style="163" bestFit="1" customWidth="1"/>
    <col min="2" max="24" width="9.140625" style="163" customWidth="1"/>
    <col min="25" max="25" width="11.28125" style="163" bestFit="1" customWidth="1"/>
    <col min="26" max="16384" width="9.140625" style="163" customWidth="1"/>
  </cols>
  <sheetData>
    <row r="1" s="255" customFormat="1" ht="12.75">
      <c r="A1" s="255" t="s">
        <v>414</v>
      </c>
    </row>
    <row r="2" s="255" customFormat="1" ht="12.75">
      <c r="A2" s="255" t="s">
        <v>415</v>
      </c>
    </row>
    <row r="3" s="255" customFormat="1" ht="12.75">
      <c r="A3" s="255" t="s">
        <v>416</v>
      </c>
    </row>
    <row r="5" spans="1:25" s="255" customFormat="1" ht="12.75">
      <c r="A5" s="256"/>
      <c r="B5" s="307" t="s">
        <v>417</v>
      </c>
      <c r="C5" s="307"/>
      <c r="D5" s="307"/>
      <c r="E5" s="307" t="s">
        <v>418</v>
      </c>
      <c r="F5" s="307"/>
      <c r="G5" s="307"/>
      <c r="H5" s="307" t="s">
        <v>419</v>
      </c>
      <c r="I5" s="307"/>
      <c r="J5" s="307"/>
      <c r="K5" s="307" t="s">
        <v>420</v>
      </c>
      <c r="L5" s="307"/>
      <c r="M5" s="307"/>
      <c r="N5" s="307" t="s">
        <v>421</v>
      </c>
      <c r="O5" s="307"/>
      <c r="P5" s="307"/>
      <c r="Q5" s="307" t="s">
        <v>395</v>
      </c>
      <c r="R5" s="307" t="s">
        <v>396</v>
      </c>
      <c r="S5" s="307" t="s">
        <v>422</v>
      </c>
      <c r="T5" s="307"/>
      <c r="U5" s="307"/>
      <c r="V5" s="307" t="s">
        <v>423</v>
      </c>
      <c r="W5" s="307" t="s">
        <v>424</v>
      </c>
      <c r="X5" s="307"/>
      <c r="Y5" s="307"/>
    </row>
    <row r="6" spans="1:25" s="255" customFormat="1" ht="13.5" thickBot="1">
      <c r="A6" s="256" t="s">
        <v>425</v>
      </c>
      <c r="B6" s="256" t="s">
        <v>426</v>
      </c>
      <c r="C6" s="256" t="s">
        <v>427</v>
      </c>
      <c r="D6" s="256" t="s">
        <v>428</v>
      </c>
      <c r="E6" s="256" t="s">
        <v>426</v>
      </c>
      <c r="F6" s="256" t="s">
        <v>427</v>
      </c>
      <c r="G6" s="256" t="s">
        <v>428</v>
      </c>
      <c r="H6" s="256" t="s">
        <v>426</v>
      </c>
      <c r="I6" s="256" t="s">
        <v>427</v>
      </c>
      <c r="J6" s="256" t="s">
        <v>428</v>
      </c>
      <c r="K6" s="256" t="s">
        <v>426</v>
      </c>
      <c r="L6" s="256" t="s">
        <v>427</v>
      </c>
      <c r="M6" s="256" t="s">
        <v>428</v>
      </c>
      <c r="N6" s="256" t="s">
        <v>426</v>
      </c>
      <c r="O6" s="256" t="s">
        <v>427</v>
      </c>
      <c r="P6" s="256" t="s">
        <v>428</v>
      </c>
      <c r="Q6" s="307"/>
      <c r="R6" s="307"/>
      <c r="S6" s="256" t="s">
        <v>426</v>
      </c>
      <c r="T6" s="256" t="s">
        <v>427</v>
      </c>
      <c r="U6" s="256" t="s">
        <v>428</v>
      </c>
      <c r="V6" s="307"/>
      <c r="W6" s="256" t="s">
        <v>426</v>
      </c>
      <c r="X6" s="256" t="s">
        <v>427</v>
      </c>
      <c r="Y6" s="256" t="s">
        <v>428</v>
      </c>
    </row>
    <row r="7" spans="1:25" ht="16.5" thickBot="1">
      <c r="A7" s="256" t="s">
        <v>429</v>
      </c>
      <c r="B7" s="257">
        <v>3</v>
      </c>
      <c r="C7" s="257">
        <v>4</v>
      </c>
      <c r="D7" s="257">
        <v>5.5</v>
      </c>
      <c r="E7" s="258">
        <v>0.8</v>
      </c>
      <c r="F7" s="258">
        <v>0.8</v>
      </c>
      <c r="G7" s="258">
        <v>1</v>
      </c>
      <c r="H7" s="257">
        <v>0.97</v>
      </c>
      <c r="I7" s="257">
        <v>1.27</v>
      </c>
      <c r="J7" s="257">
        <v>1.27</v>
      </c>
      <c r="K7" s="258">
        <v>0.59</v>
      </c>
      <c r="L7" s="258">
        <v>1.23</v>
      </c>
      <c r="M7" s="258">
        <v>1.39</v>
      </c>
      <c r="N7" s="257">
        <v>6.16</v>
      </c>
      <c r="O7" s="257">
        <v>7.4</v>
      </c>
      <c r="P7" s="257">
        <v>8.96</v>
      </c>
      <c r="Q7" s="259">
        <v>3</v>
      </c>
      <c r="R7" s="259">
        <v>0.65</v>
      </c>
      <c r="S7" s="258">
        <v>2</v>
      </c>
      <c r="T7" s="258">
        <f>(S7+U7)/2</f>
        <v>3.5</v>
      </c>
      <c r="U7" s="258">
        <v>5</v>
      </c>
      <c r="V7" s="260">
        <v>2</v>
      </c>
      <c r="W7" s="261">
        <v>20.34</v>
      </c>
      <c r="X7" s="261">
        <v>22.12</v>
      </c>
      <c r="Y7" s="261">
        <v>25</v>
      </c>
    </row>
    <row r="8" spans="1:25" ht="16.5" thickBot="1">
      <c r="A8" s="260" t="s">
        <v>430</v>
      </c>
      <c r="B8" s="257">
        <v>3.8</v>
      </c>
      <c r="C8" s="257">
        <v>4.01</v>
      </c>
      <c r="D8" s="257">
        <v>4.67</v>
      </c>
      <c r="E8" s="258">
        <v>0.32</v>
      </c>
      <c r="F8" s="258">
        <v>0.4</v>
      </c>
      <c r="G8" s="258">
        <v>0.74</v>
      </c>
      <c r="H8" s="257">
        <v>0.5</v>
      </c>
      <c r="I8" s="257">
        <v>0.56</v>
      </c>
      <c r="J8" s="257">
        <v>0.97</v>
      </c>
      <c r="K8" s="258">
        <v>1.02</v>
      </c>
      <c r="L8" s="258">
        <v>1.11</v>
      </c>
      <c r="M8" s="258">
        <v>1.21</v>
      </c>
      <c r="N8" s="257">
        <v>6.64</v>
      </c>
      <c r="O8" s="257">
        <v>7.3</v>
      </c>
      <c r="P8" s="257">
        <v>8.69</v>
      </c>
      <c r="Q8" s="259">
        <v>3</v>
      </c>
      <c r="R8" s="259">
        <v>0.65</v>
      </c>
      <c r="S8" s="258">
        <v>2</v>
      </c>
      <c r="T8" s="258">
        <f aca="true" t="shared" si="0" ref="T8:T14">(S8+U8)/2</f>
        <v>3.5</v>
      </c>
      <c r="U8" s="258">
        <v>5</v>
      </c>
      <c r="V8" s="260">
        <v>2</v>
      </c>
      <c r="W8" s="261">
        <v>19.6</v>
      </c>
      <c r="X8" s="261">
        <v>20.97</v>
      </c>
      <c r="Y8" s="261">
        <v>24.23</v>
      </c>
    </row>
    <row r="9" spans="1:25" ht="16.5" thickBot="1">
      <c r="A9" s="260" t="s">
        <v>431</v>
      </c>
      <c r="B9" s="257">
        <v>3.8</v>
      </c>
      <c r="C9" s="257">
        <v>4.01</v>
      </c>
      <c r="D9" s="257">
        <v>4.67</v>
      </c>
      <c r="E9" s="258">
        <v>0.32</v>
      </c>
      <c r="F9" s="258">
        <v>0.4</v>
      </c>
      <c r="G9" s="258">
        <v>0.74</v>
      </c>
      <c r="H9" s="257">
        <v>0.5</v>
      </c>
      <c r="I9" s="257">
        <v>0.56</v>
      </c>
      <c r="J9" s="257">
        <v>0.97</v>
      </c>
      <c r="K9" s="258">
        <v>1.02</v>
      </c>
      <c r="L9" s="258">
        <v>1.11</v>
      </c>
      <c r="M9" s="258">
        <v>1.21</v>
      </c>
      <c r="N9" s="257">
        <v>6.64</v>
      </c>
      <c r="O9" s="257">
        <v>7.3</v>
      </c>
      <c r="P9" s="257">
        <v>8.69</v>
      </c>
      <c r="Q9" s="259">
        <v>3</v>
      </c>
      <c r="R9" s="259">
        <v>0.65</v>
      </c>
      <c r="S9" s="258">
        <v>2</v>
      </c>
      <c r="T9" s="258">
        <f>(S9+U9)/2</f>
        <v>3.5</v>
      </c>
      <c r="U9" s="258">
        <v>5</v>
      </c>
      <c r="V9" s="260">
        <v>2</v>
      </c>
      <c r="W9" s="261">
        <v>19.6</v>
      </c>
      <c r="X9" s="261">
        <v>20.97</v>
      </c>
      <c r="Y9" s="261">
        <v>24.23</v>
      </c>
    </row>
    <row r="10" spans="1:25" ht="16.5" thickBot="1">
      <c r="A10" s="260" t="s">
        <v>432</v>
      </c>
      <c r="B10" s="257">
        <v>3.8</v>
      </c>
      <c r="C10" s="257">
        <v>4.01</v>
      </c>
      <c r="D10" s="257">
        <v>4.67</v>
      </c>
      <c r="E10" s="258">
        <v>0.32</v>
      </c>
      <c r="F10" s="258">
        <v>0.4</v>
      </c>
      <c r="G10" s="258">
        <v>0.74</v>
      </c>
      <c r="H10" s="257">
        <v>0.5</v>
      </c>
      <c r="I10" s="257">
        <v>0.56</v>
      </c>
      <c r="J10" s="257">
        <v>0.97</v>
      </c>
      <c r="K10" s="258">
        <v>1.02</v>
      </c>
      <c r="L10" s="258">
        <v>1.11</v>
      </c>
      <c r="M10" s="258">
        <v>1.21</v>
      </c>
      <c r="N10" s="257">
        <v>6.64</v>
      </c>
      <c r="O10" s="257">
        <v>7.3</v>
      </c>
      <c r="P10" s="257">
        <v>8.69</v>
      </c>
      <c r="Q10" s="259">
        <v>3</v>
      </c>
      <c r="R10" s="259">
        <v>0.65</v>
      </c>
      <c r="S10" s="258">
        <v>2</v>
      </c>
      <c r="T10" s="258">
        <f t="shared" si="0"/>
        <v>3.5</v>
      </c>
      <c r="U10" s="258">
        <v>5</v>
      </c>
      <c r="V10" s="260">
        <v>2</v>
      </c>
      <c r="W10" s="261">
        <v>19.6</v>
      </c>
      <c r="X10" s="261">
        <v>20.97</v>
      </c>
      <c r="Y10" s="261">
        <v>24.23</v>
      </c>
    </row>
    <row r="11" spans="1:25" ht="16.5" thickBot="1">
      <c r="A11" s="260" t="s">
        <v>433</v>
      </c>
      <c r="B11" s="257">
        <v>3.43</v>
      </c>
      <c r="C11" s="257">
        <v>4.93</v>
      </c>
      <c r="D11" s="257">
        <v>6.71</v>
      </c>
      <c r="E11" s="258">
        <v>0.28</v>
      </c>
      <c r="F11" s="258">
        <v>0.49</v>
      </c>
      <c r="G11" s="258">
        <v>0.75</v>
      </c>
      <c r="H11" s="257">
        <v>1</v>
      </c>
      <c r="I11" s="257">
        <v>1.39</v>
      </c>
      <c r="J11" s="257">
        <v>1.74</v>
      </c>
      <c r="K11" s="258">
        <v>0.94</v>
      </c>
      <c r="L11" s="258">
        <v>0.99</v>
      </c>
      <c r="M11" s="258">
        <v>1.17</v>
      </c>
      <c r="N11" s="257">
        <v>6.74</v>
      </c>
      <c r="O11" s="257">
        <v>8.04</v>
      </c>
      <c r="P11" s="257">
        <v>9.4</v>
      </c>
      <c r="Q11" s="259">
        <v>3</v>
      </c>
      <c r="R11" s="259">
        <v>0.65</v>
      </c>
      <c r="S11" s="258">
        <v>2</v>
      </c>
      <c r="T11" s="258">
        <f t="shared" si="0"/>
        <v>3.5</v>
      </c>
      <c r="U11" s="258">
        <v>5</v>
      </c>
      <c r="V11" s="260">
        <v>2</v>
      </c>
      <c r="W11" s="261">
        <v>20.76</v>
      </c>
      <c r="X11" s="261">
        <v>24.18</v>
      </c>
      <c r="Y11" s="261">
        <v>26.44</v>
      </c>
    </row>
    <row r="12" spans="1:25" ht="16.5" thickBot="1">
      <c r="A12" s="260" t="s">
        <v>434</v>
      </c>
      <c r="B12" s="257">
        <v>5.29</v>
      </c>
      <c r="C12" s="257">
        <v>5.92</v>
      </c>
      <c r="D12" s="257">
        <v>7.93</v>
      </c>
      <c r="E12" s="258">
        <v>0.25</v>
      </c>
      <c r="F12" s="258">
        <v>0.51</v>
      </c>
      <c r="G12" s="258">
        <v>0.56</v>
      </c>
      <c r="H12" s="257">
        <v>1</v>
      </c>
      <c r="I12" s="257">
        <v>1.48</v>
      </c>
      <c r="J12" s="257">
        <v>1.97</v>
      </c>
      <c r="K12" s="258">
        <v>1.01</v>
      </c>
      <c r="L12" s="258">
        <v>1.07</v>
      </c>
      <c r="M12" s="258">
        <v>1.11</v>
      </c>
      <c r="N12" s="257">
        <v>8</v>
      </c>
      <c r="O12" s="257">
        <v>8.31</v>
      </c>
      <c r="P12" s="257">
        <v>9.51</v>
      </c>
      <c r="Q12" s="259">
        <v>3</v>
      </c>
      <c r="R12" s="259">
        <v>0.65</v>
      </c>
      <c r="S12" s="258">
        <v>2</v>
      </c>
      <c r="T12" s="258">
        <f t="shared" si="0"/>
        <v>3.5</v>
      </c>
      <c r="U12" s="258">
        <v>5</v>
      </c>
      <c r="V12" s="260">
        <v>2</v>
      </c>
      <c r="W12" s="261">
        <v>24</v>
      </c>
      <c r="X12" s="261">
        <v>25.84</v>
      </c>
      <c r="Y12" s="261">
        <v>27.86</v>
      </c>
    </row>
    <row r="13" spans="1:25" ht="16.5" thickBot="1">
      <c r="A13" s="260" t="s">
        <v>435</v>
      </c>
      <c r="B13" s="257">
        <v>4</v>
      </c>
      <c r="C13" s="257">
        <v>5.52</v>
      </c>
      <c r="D13" s="257">
        <v>7.85</v>
      </c>
      <c r="E13" s="258">
        <v>0.81</v>
      </c>
      <c r="F13" s="258">
        <v>1.22</v>
      </c>
      <c r="G13" s="258">
        <v>1.99</v>
      </c>
      <c r="H13" s="257">
        <v>1.46</v>
      </c>
      <c r="I13" s="257">
        <v>2.32</v>
      </c>
      <c r="J13" s="257">
        <v>3.16</v>
      </c>
      <c r="K13" s="258">
        <v>0.94</v>
      </c>
      <c r="L13" s="258">
        <v>1.02</v>
      </c>
      <c r="M13" s="258">
        <v>1.33</v>
      </c>
      <c r="N13" s="257">
        <v>7.14</v>
      </c>
      <c r="O13" s="257">
        <v>8.4</v>
      </c>
      <c r="P13" s="257">
        <v>10.43</v>
      </c>
      <c r="Q13" s="259">
        <v>3</v>
      </c>
      <c r="R13" s="259">
        <v>0.65</v>
      </c>
      <c r="S13" s="258">
        <v>2</v>
      </c>
      <c r="T13" s="258">
        <f t="shared" si="0"/>
        <v>3.5</v>
      </c>
      <c r="U13" s="258">
        <v>5</v>
      </c>
      <c r="V13" s="260">
        <v>2</v>
      </c>
      <c r="W13" s="261">
        <v>22.8</v>
      </c>
      <c r="X13" s="261">
        <v>27.48</v>
      </c>
      <c r="Y13" s="261">
        <v>30.95</v>
      </c>
    </row>
    <row r="14" spans="1:25" ht="16.5" thickBot="1">
      <c r="A14" s="260" t="s">
        <v>380</v>
      </c>
      <c r="B14" s="257">
        <v>1.5</v>
      </c>
      <c r="C14" s="257">
        <v>3.45</v>
      </c>
      <c r="D14" s="257">
        <v>4.49</v>
      </c>
      <c r="E14" s="258">
        <v>0.3</v>
      </c>
      <c r="F14" s="258">
        <v>0.48</v>
      </c>
      <c r="G14" s="258">
        <v>0.82</v>
      </c>
      <c r="H14" s="257">
        <v>0.56</v>
      </c>
      <c r="I14" s="257">
        <v>0.85</v>
      </c>
      <c r="J14" s="257">
        <v>0.89</v>
      </c>
      <c r="K14" s="258">
        <v>0.85</v>
      </c>
      <c r="L14" s="258">
        <v>0.85</v>
      </c>
      <c r="M14" s="258">
        <v>1.11</v>
      </c>
      <c r="N14" s="257">
        <v>3.5</v>
      </c>
      <c r="O14" s="257">
        <v>5.11</v>
      </c>
      <c r="P14" s="257">
        <v>6.22</v>
      </c>
      <c r="Q14" s="259">
        <v>3</v>
      </c>
      <c r="R14" s="259">
        <v>0.65</v>
      </c>
      <c r="S14" s="258">
        <v>2</v>
      </c>
      <c r="T14" s="258">
        <f t="shared" si="0"/>
        <v>3.5</v>
      </c>
      <c r="U14" s="258">
        <v>5</v>
      </c>
      <c r="V14" s="260">
        <v>2</v>
      </c>
      <c r="W14" s="261">
        <v>11.1</v>
      </c>
      <c r="X14" s="261">
        <v>14.02</v>
      </c>
      <c r="Y14" s="261">
        <v>16.8</v>
      </c>
    </row>
    <row r="17" spans="1:12" ht="12.75" customHeight="1">
      <c r="A17" s="262"/>
      <c r="B17" s="308"/>
      <c r="C17" s="308"/>
      <c r="D17" s="308"/>
      <c r="F17" s="308"/>
      <c r="G17" s="308"/>
      <c r="H17" s="308"/>
      <c r="J17" s="308"/>
      <c r="K17" s="308"/>
      <c r="L17" s="308"/>
    </row>
    <row r="18" spans="2:12" ht="12.75">
      <c r="B18" s="308"/>
      <c r="C18" s="308"/>
      <c r="D18" s="308"/>
      <c r="F18" s="308"/>
      <c r="G18" s="308"/>
      <c r="H18" s="308"/>
      <c r="J18" s="308"/>
      <c r="K18" s="308"/>
      <c r="L18" s="308"/>
    </row>
  </sheetData>
  <sheetProtection password="D921" sheet="1" formatCells="0" formatColumns="0" formatRows="0" insertColumns="0" insertRows="0" insertHyperlinks="0" deleteColumns="0" deleteRows="0" sort="0" autoFilter="0" pivotTables="0"/>
  <mergeCells count="13">
    <mergeCell ref="R5:R6"/>
    <mergeCell ref="S5:U5"/>
    <mergeCell ref="V5:V6"/>
    <mergeCell ref="W5:Y5"/>
    <mergeCell ref="B17:D18"/>
    <mergeCell ref="F17:H18"/>
    <mergeCell ref="J17:L18"/>
    <mergeCell ref="B5:D5"/>
    <mergeCell ref="E5:G5"/>
    <mergeCell ref="H5:J5"/>
    <mergeCell ref="K5:M5"/>
    <mergeCell ref="N5:P5"/>
    <mergeCell ref="Q5:Q6"/>
  </mergeCells>
  <printOptions/>
  <pageMargins left="0.787401575" right="0.787401575" top="0.984251969" bottom="0.984251969" header="0.492125985" footer="0.49212598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Solange Reis Moreira</dc:creator>
  <cp:keywords/>
  <dc:description/>
  <cp:lastModifiedBy>Katia Sapedi Pereira Vidal Silva</cp:lastModifiedBy>
  <cp:lastPrinted>2020-04-14T13:43:58Z</cp:lastPrinted>
  <dcterms:created xsi:type="dcterms:W3CDTF">2019-08-07T13:17:33Z</dcterms:created>
  <dcterms:modified xsi:type="dcterms:W3CDTF">2020-04-20T11:46:27Z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